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24226"/>
  <workbookProtection workbookAlgorithmName="SHA-512" workbookHashValue="IbrYjWvG2hUh6sM8VQVHgBVVDnWOExXpOsMSU/C7pYtbshZ34ORymffedlli6C41XkEgXKGABqbu2s3iKRj5gw==" workbookSaltValue="jmuhfZTqXQAqVBSWHARe3Q==" workbookSpinCount="100000" lockStructure="1"/>
  <bookViews>
    <workbookView xWindow="0" yWindow="0" windowWidth="23040" windowHeight="10632"/>
  </bookViews>
  <sheets>
    <sheet name="Kalkulationshilfe" sheetId="5" r:id="rId1"/>
    <sheet name="Ziel-Indikatoren" sheetId="6" r:id="rId2"/>
    <sheet name="Sachbericht" sheetId="7" r:id="rId3"/>
  </sheets>
  <definedNames>
    <definedName name="_xlnm.Print_Area" localSheetId="0">Kalkulationshilfe!$A$1:$S$149</definedName>
  </definedNames>
  <calcPr calcId="162913"/>
</workbook>
</file>

<file path=xl/calcChain.xml><?xml version="1.0" encoding="utf-8"?>
<calcChain xmlns="http://schemas.openxmlformats.org/spreadsheetml/2006/main">
  <c r="I68" i="5" l="1"/>
  <c r="B45" i="7" l="1"/>
  <c r="C19" i="7"/>
  <c r="Q99" i="5" l="1"/>
  <c r="I87" i="5"/>
  <c r="E45" i="7" l="1"/>
  <c r="C45" i="7"/>
  <c r="C44" i="7"/>
  <c r="D45" i="7"/>
  <c r="D44" i="7"/>
  <c r="D43" i="7"/>
  <c r="D42" i="7"/>
  <c r="D41" i="7"/>
  <c r="D40" i="7"/>
  <c r="D36" i="7"/>
  <c r="D35" i="7"/>
  <c r="D34" i="7"/>
  <c r="D33" i="7"/>
  <c r="D32" i="7"/>
  <c r="D31" i="7"/>
  <c r="D28" i="7"/>
  <c r="C28" i="7"/>
  <c r="C43" i="7"/>
  <c r="C42" i="7"/>
  <c r="C41" i="7"/>
  <c r="C40" i="7"/>
  <c r="C39" i="7"/>
  <c r="C36" i="7"/>
  <c r="C35" i="7"/>
  <c r="C34" i="7"/>
  <c r="C33" i="7"/>
  <c r="C32" i="7"/>
  <c r="C31" i="7"/>
  <c r="D27" i="7"/>
  <c r="D25" i="7"/>
  <c r="D20" i="7"/>
  <c r="C11" i="7"/>
  <c r="C9" i="7"/>
  <c r="C7" i="7"/>
  <c r="C9" i="6" l="1"/>
  <c r="C11" i="6"/>
  <c r="C7" i="6"/>
  <c r="D24" i="6"/>
  <c r="C36" i="6"/>
  <c r="Q97" i="5"/>
  <c r="Q91" i="5"/>
  <c r="Q101" i="5"/>
  <c r="Q93" i="5" l="1"/>
  <c r="Q15" i="5"/>
  <c r="Q17" i="5" l="1"/>
  <c r="C40" i="6" l="1"/>
  <c r="C39" i="6"/>
  <c r="C38" i="6"/>
  <c r="C37" i="6"/>
  <c r="C28" i="6"/>
  <c r="L148" i="5"/>
  <c r="Q144" i="5"/>
  <c r="C32" i="6"/>
  <c r="C31" i="6"/>
  <c r="C30" i="6"/>
  <c r="C29" i="6"/>
  <c r="Q77" i="5"/>
  <c r="D22" i="6"/>
  <c r="D18" i="6"/>
  <c r="Q47" i="5"/>
  <c r="D19" i="6" l="1"/>
  <c r="D21" i="7"/>
  <c r="C18" i="6"/>
  <c r="C20" i="7"/>
  <c r="K104" i="5"/>
  <c r="Q104" i="5" s="1"/>
  <c r="M54" i="5"/>
  <c r="Q54" i="5" s="1"/>
  <c r="G30" i="5"/>
  <c r="M64" i="5" l="1"/>
  <c r="Q64" i="5" s="1"/>
  <c r="M59" i="5" l="1"/>
  <c r="Q59" i="5" s="1"/>
  <c r="Q68" i="5" s="1"/>
  <c r="C19" i="6" l="1"/>
  <c r="C21" i="7"/>
  <c r="Q74" i="5"/>
  <c r="Q19" i="5" l="1"/>
  <c r="D19" i="7" s="1"/>
  <c r="D17" i="6" l="1"/>
  <c r="M23" i="5"/>
  <c r="Q85" i="5" l="1"/>
  <c r="Q81" i="5"/>
  <c r="Q83" i="5"/>
  <c r="Q79" i="5"/>
  <c r="Q88" i="5" l="1"/>
  <c r="G40" i="5"/>
  <c r="G35" i="5"/>
  <c r="G25" i="5"/>
  <c r="H25" i="5" s="1"/>
  <c r="C25" i="7" l="1"/>
  <c r="C22" i="6"/>
  <c r="Q95" i="5"/>
  <c r="M24" i="5"/>
  <c r="Q107" i="5" l="1"/>
  <c r="C26" i="7" s="1"/>
  <c r="I106" i="5"/>
  <c r="H28" i="5"/>
  <c r="H27" i="5"/>
  <c r="H29" i="5"/>
  <c r="M22" i="5"/>
  <c r="C24" i="6" l="1"/>
  <c r="C27" i="7"/>
  <c r="I111" i="5"/>
  <c r="Q111" i="5" s="1"/>
  <c r="D26" i="7"/>
  <c r="D23" i="6"/>
  <c r="C23" i="6"/>
  <c r="Q24" i="5"/>
  <c r="I32" i="5" s="1"/>
  <c r="H30" i="5"/>
  <c r="I38" i="5" l="1"/>
  <c r="M29" i="5"/>
  <c r="M28" i="5"/>
  <c r="I37" i="5"/>
  <c r="I34" i="5"/>
  <c r="M27" i="5"/>
  <c r="I33" i="5"/>
  <c r="I39" i="5"/>
  <c r="Q29" i="5" l="1"/>
  <c r="M39" i="5" l="1"/>
  <c r="M38" i="5"/>
  <c r="M37" i="5"/>
  <c r="M32" i="5"/>
  <c r="M33" i="5"/>
  <c r="M34" i="5"/>
  <c r="Q39" i="5" l="1"/>
  <c r="Q34" i="5"/>
  <c r="Q41" i="5" l="1"/>
  <c r="Q43" i="5" s="1"/>
  <c r="C17" i="6" l="1"/>
  <c r="I72" i="5"/>
  <c r="Q72" i="5" s="1"/>
  <c r="Q128" i="5"/>
  <c r="C33" i="6"/>
  <c r="Q146" i="5" l="1"/>
  <c r="Q148" i="5" s="1"/>
</calcChain>
</file>

<file path=xl/sharedStrings.xml><?xml version="1.0" encoding="utf-8"?>
<sst xmlns="http://schemas.openxmlformats.org/spreadsheetml/2006/main" count="308" uniqueCount="171">
  <si>
    <t>1.</t>
  </si>
  <si>
    <t>Fördersatz</t>
  </si>
  <si>
    <t xml:space="preserve">2. </t>
  </si>
  <si>
    <t>Berechnung förderfähige Kosten zu Förderbaustein 3.2:  Unterstützungspaket Einzelhandelsgroßimmobilien</t>
  </si>
  <si>
    <t>Berechnung förderfähige Kosten zu Förderbaustein 3.1:   Verfügungsfonds Anmietungen</t>
  </si>
  <si>
    <t>3.</t>
  </si>
  <si>
    <t>Straße und Hausnr.</t>
  </si>
  <si>
    <t>Zinssatz</t>
  </si>
  <si>
    <t>Schätzung Kaufpreis</t>
  </si>
  <si>
    <t>4.</t>
  </si>
  <si>
    <t>Gesamtförderung</t>
  </si>
  <si>
    <t>100 qm bis 200 qm</t>
  </si>
  <si>
    <t>200 qm bis 300 qm</t>
  </si>
  <si>
    <t xml:space="preserve">0 € bis 15 € </t>
  </si>
  <si>
    <t xml:space="preserve">15 € bis 30 € </t>
  </si>
  <si>
    <t xml:space="preserve">30 € bis 50 € </t>
  </si>
  <si>
    <t>Anmietung</t>
  </si>
  <si>
    <t>Jahre</t>
  </si>
  <si>
    <t>ergibt</t>
  </si>
  <si>
    <t>Monate</t>
  </si>
  <si>
    <t>Summe Kaufpreise</t>
  </si>
  <si>
    <t>NeKo Grunderwerb</t>
  </si>
  <si>
    <t>Abwicklungskosten</t>
  </si>
  <si>
    <t xml:space="preserve">  danach Erfolgsquote Anmietung in Anzahl Ladenlokale / Gastronomie</t>
  </si>
  <si>
    <t xml:space="preserve">  Schätzung des angenommenen Leerstandes im Zentrum (Konzentrationsbereich) </t>
  </si>
  <si>
    <t xml:space="preserve">Verkehrssicherung  </t>
  </si>
  <si>
    <t>€/qm/ Monat</t>
  </si>
  <si>
    <t>Betriebskosten</t>
  </si>
  <si>
    <t xml:space="preserve">   maximal 50%</t>
  </si>
  <si>
    <t xml:space="preserve">  angenommene Erfolgsquote bei der Anmietung von leerstehenden Ladenlokalen </t>
  </si>
  <si>
    <t>Bitte für Berechnung gelbe Felder ausfüllen</t>
  </si>
  <si>
    <t xml:space="preserve">qm  </t>
  </si>
  <si>
    <t xml:space="preserve">Summe qm  </t>
  </si>
  <si>
    <t>um bis zu 30%</t>
  </si>
  <si>
    <t>um bis zu 40%</t>
  </si>
  <si>
    <t>um bis zu 50%</t>
  </si>
  <si>
    <t>um bis zu 60%</t>
  </si>
  <si>
    <t>um bis zu 70%</t>
  </si>
  <si>
    <t>um bis zu 80%</t>
  </si>
  <si>
    <t>Verteilung der geschätzten Größe der Ladenlokale</t>
  </si>
  <si>
    <r>
      <t xml:space="preserve">Verteilung der geschätzten Miete je qm kalt vor Leerstand </t>
    </r>
    <r>
      <rPr>
        <b/>
        <sz val="12"/>
        <color rgb="FF0070C0"/>
        <rFont val="Calibri"/>
        <family val="2"/>
        <scheme val="minor"/>
      </rPr>
      <t>(Altmiete)</t>
    </r>
  </si>
  <si>
    <r>
      <t xml:space="preserve">durchschnittliche Reduzierung </t>
    </r>
    <r>
      <rPr>
        <b/>
        <sz val="12"/>
        <color rgb="FF0070C0"/>
        <rFont val="Calibri"/>
        <family val="2"/>
        <scheme val="minor"/>
      </rPr>
      <t>Altmiete</t>
    </r>
    <r>
      <rPr>
        <b/>
        <sz val="12"/>
        <color theme="1"/>
        <rFont val="Calibri"/>
        <family val="2"/>
        <scheme val="minor"/>
      </rPr>
      <t xml:space="preserve"> bei Anmietung Stadt</t>
    </r>
  </si>
  <si>
    <r>
      <t xml:space="preserve">durchschnittliche Reduzierung </t>
    </r>
    <r>
      <rPr>
        <b/>
        <sz val="12"/>
        <color rgb="FF0070C0"/>
        <rFont val="Calibri"/>
        <family val="2"/>
        <scheme val="minor"/>
      </rPr>
      <t>Altmiete</t>
    </r>
    <r>
      <rPr>
        <b/>
        <sz val="12"/>
        <color theme="1"/>
        <rFont val="Calibri"/>
        <family val="2"/>
        <scheme val="minor"/>
      </rPr>
      <t xml:space="preserve"> bei Weitervermietung Stadt an Interessenten</t>
    </r>
  </si>
  <si>
    <t xml:space="preserve">  qm (Schätzung)</t>
  </si>
  <si>
    <t xml:space="preserve">  </t>
  </si>
  <si>
    <t xml:space="preserve">Schätzung der Anteile eintragen (Berechnung erfolgt mit dem jeweils obersten Wert) </t>
  </si>
  <si>
    <t>STADT/ GEMEINDE</t>
  </si>
  <si>
    <t>NAME ZENTRUM</t>
  </si>
  <si>
    <t>ANTRAG-NR.:</t>
  </si>
  <si>
    <t>0 qm bis 100 qm</t>
  </si>
  <si>
    <t>beantragte Ausgaben</t>
  </si>
  <si>
    <t xml:space="preserve">   Anzahl eintragen</t>
  </si>
  <si>
    <t xml:space="preserve"> Differenz </t>
  </si>
  <si>
    <r>
      <t xml:space="preserve"> </t>
    </r>
    <r>
      <rPr>
        <sz val="10"/>
        <color theme="1"/>
        <rFont val="Calibri"/>
        <family val="2"/>
      </rPr>
      <t>∑ Verm</t>
    </r>
    <r>
      <rPr>
        <sz val="10"/>
        <color theme="1"/>
        <rFont val="Calibri"/>
        <family val="2"/>
        <scheme val="minor"/>
      </rPr>
      <t>ietung/ Monat</t>
    </r>
  </si>
  <si>
    <r>
      <t xml:space="preserve"> </t>
    </r>
    <r>
      <rPr>
        <sz val="10"/>
        <color theme="1"/>
        <rFont val="Calibri"/>
        <family val="2"/>
      </rPr>
      <t>∑ Anm</t>
    </r>
    <r>
      <rPr>
        <sz val="10"/>
        <color theme="1"/>
        <rFont val="Calibri"/>
        <family val="2"/>
        <scheme val="minor"/>
      </rPr>
      <t>ietung/ Monat</t>
    </r>
  </si>
  <si>
    <r>
      <t xml:space="preserve"> </t>
    </r>
    <r>
      <rPr>
        <sz val="10"/>
        <color theme="1"/>
        <rFont val="Calibri"/>
        <family val="2"/>
      </rPr>
      <t>∑ Altm</t>
    </r>
    <r>
      <rPr>
        <sz val="10"/>
        <color theme="1"/>
        <rFont val="Calibri"/>
        <family val="2"/>
        <scheme val="minor"/>
      </rPr>
      <t>iete/ Monat</t>
    </r>
  </si>
  <si>
    <r>
      <t xml:space="preserve"> </t>
    </r>
    <r>
      <rPr>
        <sz val="10"/>
        <color theme="1"/>
        <rFont val="Calibri"/>
        <family val="2"/>
      </rPr>
      <t>Ø Altm</t>
    </r>
    <r>
      <rPr>
        <sz val="10"/>
        <color theme="1"/>
        <rFont val="Calibri"/>
        <family val="2"/>
        <scheme val="minor"/>
      </rPr>
      <t xml:space="preserve">iete je qm aus </t>
    </r>
  </si>
  <si>
    <t xml:space="preserve"> Summe durch Anzahl</t>
  </si>
  <si>
    <t xml:space="preserve">qm </t>
  </si>
  <si>
    <t>7.</t>
  </si>
  <si>
    <t>Anzahl</t>
  </si>
  <si>
    <t>*bei mehr als drei neu geschaffenen Ladeneinheiten nehmen Sie bitte Kontakt zu Ihrer Bezirksregierung auf</t>
  </si>
  <si>
    <t>Name</t>
  </si>
  <si>
    <t>Straße, Hausnummer</t>
  </si>
  <si>
    <t>Verkaufsfläche</t>
  </si>
  <si>
    <t>maximal 200 €/qm</t>
  </si>
  <si>
    <t>Gesamtkosten</t>
  </si>
  <si>
    <t>Neu geschaffene Ladeneinheiten (max. 200 € je qm, max. 200.000 € gesamt inkl. Mietkosten)</t>
  </si>
  <si>
    <t>Gesamtkosten Umbau</t>
  </si>
  <si>
    <t xml:space="preserve">    max. förderfähiger Betrag: 250.000 €</t>
  </si>
  <si>
    <t xml:space="preserve">    gleicher Eigentümer wie 1 (max. förderfähiger Betrag: 125.000 €)</t>
  </si>
  <si>
    <t xml:space="preserve">    anderer Eigentümer als 1 (max. förderfähiger Betrag: 250.000 €)</t>
  </si>
  <si>
    <t xml:space="preserve">    gleicher Eigentümer wie 1 oder 2 (max. förderfähiger Betrag: 125.000 €)</t>
  </si>
  <si>
    <t xml:space="preserve">    anderer Eigentümer als 1 oder 2 (max. förderfähiger Betrag: 250.000 €)</t>
  </si>
  <si>
    <t>Fördergegenstand</t>
  </si>
  <si>
    <t>3.1 Verfügungsfonds Anmietung</t>
  </si>
  <si>
    <t>Anzahl der Ladenlokale mit Umbaukostenzuschuss</t>
  </si>
  <si>
    <t>3.2 Unterstützungspaket Einzelhandelsgroßimmobilien</t>
  </si>
  <si>
    <t>3.3 Anstoß eines Zentrenmanagements</t>
  </si>
  <si>
    <t>Euro (min. 2.500 € / max. 7.500 €)</t>
  </si>
  <si>
    <t>Avisierter kommunaler Zuschuss je Ladenlokal im Durchschnitt</t>
  </si>
  <si>
    <t>Förderung der Anmietungskosten (3.1.2 a)</t>
  </si>
  <si>
    <t>Förderung der Ausgaben für die bauliche Anpassung bzw. Herrichtung der Ladenlokale (3.1.2 b)</t>
  </si>
  <si>
    <t>Förderung baulicher Anpassungen zur Vergrößerung von Verkaufsflächen (3.1.2 c)*</t>
  </si>
  <si>
    <t>Beantragte Ausgaben der Anmietung des Objektes gem. 3.1.2 a</t>
  </si>
  <si>
    <t>Summe der Verkaufsfläche in vergrößerten Ladeneinheiten</t>
  </si>
  <si>
    <t>Förderung von Unterstützungsleistungen durch Dritte (3.1.2 c)</t>
  </si>
  <si>
    <t>Summe der förderfähigen Ausgaben für die Bausteine 3.1.2 a-c</t>
  </si>
  <si>
    <t>kommunaler Fördersatz</t>
  </si>
  <si>
    <t>Anzahl der einbezogenen Einzelhandelsgroßimmobilien</t>
  </si>
  <si>
    <t>Förderung von Unterstützungsleistungen durch Dritte</t>
  </si>
  <si>
    <t>Summe der förderfähigen Ausgaben für den Baustein 3.2.1 c</t>
  </si>
  <si>
    <t>Maximal 3 Jahre / 36 Montae</t>
  </si>
  <si>
    <t>Berechnung förderfähige Kosten zu Förderbaustein 3.3:  Anstoß eines Zentrenmanagements</t>
  </si>
  <si>
    <t>a) Zentrenbezogene Analysen, Konzeptionen, Planungen</t>
  </si>
  <si>
    <t>b) Leerstandserfassung und -vermittlung</t>
  </si>
  <si>
    <t>c) Objektbezogene Analysen, Konzeptionen, Planungen</t>
  </si>
  <si>
    <t>d) Koordinations- und Kommunikationsarbeit</t>
  </si>
  <si>
    <t>Einrichtung Zentrenmanagement zur Abwicklung geplant?</t>
  </si>
  <si>
    <t>Einsatz Zentrenmanager</t>
  </si>
  <si>
    <t>m² aufgewertete Erschließungsanlagen (Einzelfallförderung)</t>
  </si>
  <si>
    <t>Zuwendungszweck gem. 3.3.1</t>
  </si>
  <si>
    <t>maximal förderfähiger Betrag für Ausgaben unter 3.3: 150.000 €</t>
  </si>
  <si>
    <t>maximal förderfähiger Betrag für Ausgaben unter 3.4: 200.000 €</t>
  </si>
  <si>
    <t>Zuwendungszweck gem. 3.4.1</t>
  </si>
  <si>
    <t>a) Gestaltungssatzungen</t>
  </si>
  <si>
    <t>b) Schaffung von Spielangeboten</t>
  </si>
  <si>
    <t>c) generationengerechte Möblierung</t>
  </si>
  <si>
    <t>d) Stadtgrün-Elemente</t>
  </si>
  <si>
    <r>
      <t xml:space="preserve"> </t>
    </r>
    <r>
      <rPr>
        <sz val="10"/>
        <color theme="1"/>
        <rFont val="Calibri"/>
        <family val="2"/>
      </rPr>
      <t>Ʃ zuwendungsfähig</t>
    </r>
  </si>
  <si>
    <t xml:space="preserve"> Ʃ zuwendungsfähig</t>
  </si>
  <si>
    <r>
      <rPr>
        <sz val="10"/>
        <color theme="1"/>
        <rFont val="Calibri"/>
        <family val="2"/>
      </rPr>
      <t xml:space="preserve"> Ʃ zuwendungs</t>
    </r>
    <r>
      <rPr>
        <sz val="10"/>
        <color theme="1"/>
        <rFont val="Calibri"/>
        <family val="2"/>
        <scheme val="minor"/>
      </rPr>
      <t>fähig</t>
    </r>
  </si>
  <si>
    <r>
      <t xml:space="preserve"> </t>
    </r>
    <r>
      <rPr>
        <sz val="11"/>
        <color theme="1"/>
        <rFont val="Calibri"/>
        <family val="2"/>
      </rPr>
      <t xml:space="preserve">Ʃ </t>
    </r>
    <r>
      <rPr>
        <sz val="11"/>
        <color theme="1"/>
        <rFont val="Calibri"/>
        <family val="2"/>
        <scheme val="minor"/>
      </rPr>
      <t>zuwendungsfähig</t>
    </r>
  </si>
  <si>
    <r>
      <t xml:space="preserve"> </t>
    </r>
    <r>
      <rPr>
        <sz val="11"/>
        <color theme="1"/>
        <rFont val="Calibri"/>
        <family val="2"/>
      </rPr>
      <t>Ʃ beantragte Zuwendung</t>
    </r>
  </si>
  <si>
    <t>Erarbeitung von Gestaltungssatzungen</t>
  </si>
  <si>
    <t>Schaffung von Spielangeboten</t>
  </si>
  <si>
    <t>Fördergegenstand beantragt?</t>
  </si>
  <si>
    <t>Zielgröße für beantragte Fördergegenstände</t>
  </si>
  <si>
    <t xml:space="preserve"> ---</t>
  </si>
  <si>
    <t>Zieleinheit</t>
  </si>
  <si>
    <t>Angemietete Ladenlokale</t>
  </si>
  <si>
    <t>Ladenlokale mit Umbaukostenzuschuss</t>
  </si>
  <si>
    <t>Verkaufsfläche in vergrößerten Ladeneinheiten</t>
  </si>
  <si>
    <t>m²</t>
  </si>
  <si>
    <t>Geförderte Einzelhandelsgroßimmobilien (ohne Zwischenerwerb)</t>
  </si>
  <si>
    <t>Einzelhandelsgroßimmobilien mit Zwischenerwerb durch die Kommune</t>
  </si>
  <si>
    <t>Aufstellung generationengerechter Möblierungselemente</t>
  </si>
  <si>
    <t>Aufstellung von Stadtgrün-Elementen</t>
  </si>
  <si>
    <t>Einsatz von Kunstobjekten, Wall-Paintings, Street Art</t>
  </si>
  <si>
    <t>Abgebrochene Objekte (Einzelfallförderung)</t>
  </si>
  <si>
    <t>3.4 Schaffung von Innenstadtqualitäten</t>
  </si>
  <si>
    <t>nein</t>
  </si>
  <si>
    <t>Durch die Kommune zwischenerworbene Flächen</t>
  </si>
  <si>
    <t>Bitte gelbe Felder ausfüllen</t>
  </si>
  <si>
    <t>Ziel-Indikatoren für das Landesprogramm Zukunftsfähige Innenstädte und Ortszentren Nordrhein-Westfalen</t>
  </si>
  <si>
    <t>Sachbericht für das Landesprogramm Zukunftsfähige Innenstädte und Ortszentren Nordrhein-Westfalen</t>
  </si>
  <si>
    <t>Zielerreichung</t>
  </si>
  <si>
    <t>STAND:</t>
  </si>
  <si>
    <t>SACHSTANDSBERICHT NR.:</t>
  </si>
  <si>
    <t>Hinweise zum Prozedere:</t>
  </si>
  <si>
    <t>Frist ist jeweils der 30.06. eines Jahres.</t>
  </si>
  <si>
    <t>Der letzte Sachbericht erfolgt mit dem Verwendungsnachweis.</t>
  </si>
  <si>
    <t>Der Verwendungsnachweis ist 6 Monate nach Projektabschluss vorzulegen.</t>
  </si>
  <si>
    <t>Gegenstand des Sachberichtes ist eine Mitteilung über den Stand der Zielerreichung.</t>
  </si>
  <si>
    <t>Kurzbericht zum Projektfortschritt im Förderbaustein:</t>
  </si>
  <si>
    <t>Kalkulationshilfe für das Landesprogramm Zukunftsfähige Innenstädte und Ortszentren Nordrhein-Westfalen</t>
  </si>
  <si>
    <r>
      <t xml:space="preserve">         </t>
    </r>
    <r>
      <rPr>
        <sz val="10"/>
        <color theme="1"/>
        <rFont val="Calibri"/>
        <family val="2"/>
      </rPr>
      <t xml:space="preserve">∑  </t>
    </r>
    <r>
      <rPr>
        <sz val="10"/>
        <color theme="1"/>
        <rFont val="Calibri"/>
        <family val="2"/>
        <scheme val="minor"/>
      </rPr>
      <t>Einnahme je qm</t>
    </r>
  </si>
  <si>
    <r>
      <t xml:space="preserve">         </t>
    </r>
    <r>
      <rPr>
        <sz val="10"/>
        <color theme="1"/>
        <rFont val="Calibri"/>
        <family val="2"/>
      </rPr>
      <t xml:space="preserve">∑  </t>
    </r>
    <r>
      <rPr>
        <sz val="10"/>
        <color theme="1"/>
        <rFont val="Calibri"/>
        <family val="2"/>
        <scheme val="minor"/>
      </rPr>
      <t>Einnahme</t>
    </r>
  </si>
  <si>
    <t xml:space="preserve">        Kosten Anmietung </t>
  </si>
  <si>
    <t>Förderung eines Zwischenerwerbs (3.2.1 c)*</t>
  </si>
  <si>
    <t>Förderung von Machbarkeitsstudien, Gutachten und Beratungsleistungen (3.2.1 a und b)*</t>
  </si>
  <si>
    <r>
      <t xml:space="preserve">e) Marketing und Öffentlichkeitsarbeit </t>
    </r>
    <r>
      <rPr>
        <sz val="8"/>
        <color theme="1"/>
        <rFont val="Calibri"/>
        <family val="2"/>
        <scheme val="minor"/>
      </rPr>
      <t>(max. 20% der zuwendungsfähigen Kosten)</t>
    </r>
  </si>
  <si>
    <r>
      <t xml:space="preserve">e) Kunst, Wall-Paintings, Street Art </t>
    </r>
    <r>
      <rPr>
        <sz val="8"/>
        <color theme="1"/>
        <rFont val="Calibri"/>
        <family val="2"/>
        <scheme val="minor"/>
      </rPr>
      <t>(max. 15.000 €)</t>
    </r>
  </si>
  <si>
    <t>Berechnung förderfähige Kosten zu Förderbaustein 3.4: Schaffung von Innenstadtqualitäten</t>
  </si>
  <si>
    <t>Ein Sachbericht ist während des Durchführungszeitraums einmal jährlich vorzulegen.</t>
  </si>
  <si>
    <t>Erstellung zentrenbezogener Analysen, Konzeptionen, Planungen</t>
  </si>
  <si>
    <t>Umsetzung von Maßnahmen der Leerstandserfassung und -vermittlung</t>
  </si>
  <si>
    <t>Durchführung von Koordinations- und Kommunikationsarbeit</t>
  </si>
  <si>
    <t>Erstellung objektbezogener Analysen, Konzeptionen, Planungen</t>
  </si>
  <si>
    <t>Umsetzung von Aktivitäten im Bereich  Marketing und Öffentlichkeitsarbeit</t>
  </si>
  <si>
    <t>Stand 02. Mai 2023</t>
  </si>
  <si>
    <t xml:space="preserve">Sonstige (optional): </t>
  </si>
  <si>
    <t>(max.  jeweils 1.500 Zeichen; bitte nur  innerhalb des Sichtfeldes schreiben)</t>
  </si>
  <si>
    <t>aktueller Stand:</t>
  </si>
  <si>
    <t>Diese Angaben sind um einen textlichen Kurzbericht zum Projektfortschritt zu ergänzen ("Kurzbericht zum Projektfortschritt im Förderbaustein").</t>
  </si>
  <si>
    <t>Status</t>
  </si>
  <si>
    <t xml:space="preserve">erreichter Wert </t>
  </si>
  <si>
    <t xml:space="preserve">Hierzu ist der "aktuelle Stand" zu den im Rahmen der Antragstellung ausgewählten Programmbausteinen bzw. zu den jeweils zugeordneten Indikatoren anzugeben. Darzustellen sind jeweils der Status und der erreichte Wert im Hinblick auf die Zielgröße. </t>
  </si>
  <si>
    <t xml:space="preserve">Bei Bedarf können weitere Informationen unter "Sonstige Hinweise zur Maßnahmenumsetzung" mitgeteilt werden. </t>
  </si>
  <si>
    <t>(maximal 2.000 Zeichen; bitte nur innerhalb des Sichtfeldes schreiben)</t>
  </si>
  <si>
    <r>
      <t xml:space="preserve">Sonstige Hinweise zur Maßnahmenumsetzung </t>
    </r>
    <r>
      <rPr>
        <b/>
        <sz val="14"/>
        <color rgb="FFFF0000"/>
        <rFont val="Calibri"/>
        <family val="2"/>
        <scheme val="minor"/>
      </rPr>
      <t>(nur bei Bedarf)</t>
    </r>
    <r>
      <rPr>
        <b/>
        <sz val="14"/>
        <rFont val="Calibri"/>
        <family val="2"/>
        <scheme val="minor"/>
      </rPr>
      <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</si>
</sst>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
    <numFmt numFmtId="42" formatCode="_-* #,##0\ &quot;€&quot;_-;\-* #,##0\ &quot;€&quot;_-;_-* &quot;-&quot;\ &quot;€&quot;_-;_-@_-"/>
    <numFmt numFmtId="164" formatCode="_-* #,##0.00\ _€_-;\-* #,##0.00\ _€_-;_-* &quot;-&quot;??\ _€_-;_-@_-"/>
    <numFmt numFmtId="165" formatCode="_-* #,##0.00\ [$€-407]_-;\-* #,##0.00\ [$€-407]_-;_-* &quot;-&quot;??\ [$€-407]_-;_-@_-"/>
    <numFmt numFmtId="166" formatCode="_-* #,##0\ [$€-407]_-;\-* #,##0\ [$€-407]_-;_-* &quot;-&quot;??\ [$€-407]_-;_-@_-"/>
    <numFmt numFmtId="167" formatCode="_-* #,##0\ _€_-;\-* #,##0\ _€_-;_-* &quot;-&quot;??\ _€_-;_-@_-"/>
    <numFmt numFmtId="168" formatCode="_-* #,##0.0\ _€_-;\-* #,##0.0\ _€_-;_-* &quot;-&quot;??\ _€_-;_-@_-"/>
    <numFmt numFmtId="169" formatCode="#,##0_ ;\-#,##0\ "/>
    <numFmt numFmtId="170" formatCode="#,##0.0_ ;\-#,##0.0\ "/>
    <numFmt numFmtId="171" formatCode="_-* #,##0\ [$€-407]_-;\-* #,##0\ [$€-407]_-;_-* &quot;-&quot;\ [$€-407]_-;_-@_-"/>
    <numFmt numFmtId="172" formatCode="#\ &quot;m²&quot;"/>
  </numFmts>
  <fonts count="36" x14ac:knownFonts="1">
    <font>
      <sz val="11"/>
      <color theme="1"/>
      <name val="Calibri"/>
      <family val="2"/>
      <scheme val="minor"/>
    </font>
    <font>
      <sz val="11"/>
      <color theme="1"/>
      <name val="Calibri"/>
      <family val="2"/>
      <scheme val="minor"/>
    </font>
    <font>
      <b/>
      <sz val="11"/>
      <color theme="1"/>
      <name val="Calibri"/>
      <family val="2"/>
      <scheme val="minor"/>
    </font>
    <font>
      <sz val="11"/>
      <color theme="1"/>
      <name val="Calibri"/>
      <family val="2"/>
    </font>
    <font>
      <sz val="11"/>
      <color theme="3"/>
      <name val="Calibri"/>
      <family val="2"/>
      <scheme val="minor"/>
    </font>
    <font>
      <b/>
      <sz val="12"/>
      <color theme="1"/>
      <name val="Calibri"/>
      <family val="2"/>
      <scheme val="minor"/>
    </font>
    <font>
      <sz val="9"/>
      <color theme="1"/>
      <name val="Calibri"/>
      <family val="2"/>
      <scheme val="minor"/>
    </font>
    <font>
      <b/>
      <sz val="14"/>
      <color theme="1"/>
      <name val="Calibri"/>
      <family val="2"/>
      <scheme val="minor"/>
    </font>
    <font>
      <sz val="10"/>
      <color theme="1"/>
      <name val="Calibri"/>
      <family val="2"/>
      <scheme val="minor"/>
    </font>
    <font>
      <sz val="10"/>
      <color theme="1"/>
      <name val="Calibri"/>
      <family val="2"/>
    </font>
    <font>
      <b/>
      <sz val="10"/>
      <color theme="1"/>
      <name val="Calibri"/>
      <family val="2"/>
      <scheme val="minor"/>
    </font>
    <font>
      <sz val="10"/>
      <color theme="3"/>
      <name val="Calibri"/>
      <family val="2"/>
      <scheme val="minor"/>
    </font>
    <font>
      <sz val="11"/>
      <color rgb="FFC00000"/>
      <name val="Calibri"/>
      <family val="2"/>
      <scheme val="minor"/>
    </font>
    <font>
      <b/>
      <sz val="11"/>
      <color rgb="FFC00000"/>
      <name val="Calibri"/>
      <family val="2"/>
      <scheme val="minor"/>
    </font>
    <font>
      <sz val="9"/>
      <color rgb="FFC00000"/>
      <name val="Calibri"/>
      <family val="2"/>
      <scheme val="minor"/>
    </font>
    <font>
      <sz val="9"/>
      <color theme="3"/>
      <name val="Calibri"/>
      <family val="2"/>
      <scheme val="minor"/>
    </font>
    <font>
      <b/>
      <sz val="12"/>
      <color rgb="FF0070C0"/>
      <name val="Calibri"/>
      <family val="2"/>
      <scheme val="minor"/>
    </font>
    <font>
      <b/>
      <sz val="13"/>
      <color theme="1"/>
      <name val="Calibri"/>
      <family val="2"/>
      <scheme val="minor"/>
    </font>
    <font>
      <sz val="13"/>
      <color theme="1"/>
      <name val="Calibri"/>
      <family val="2"/>
      <scheme val="minor"/>
    </font>
    <font>
      <b/>
      <sz val="12"/>
      <name val="Calibri"/>
      <family val="2"/>
      <scheme val="minor"/>
    </font>
    <font>
      <sz val="11"/>
      <name val="Calibri"/>
      <family val="2"/>
      <scheme val="minor"/>
    </font>
    <font>
      <sz val="12"/>
      <color rgb="FFC00000"/>
      <name val="Calibri"/>
      <family val="2"/>
      <scheme val="minor"/>
    </font>
    <font>
      <sz val="10"/>
      <name val="Calibri"/>
      <family val="2"/>
      <scheme val="minor"/>
    </font>
    <font>
      <b/>
      <sz val="18"/>
      <color theme="1"/>
      <name val="Calibri"/>
      <family val="2"/>
      <scheme val="minor"/>
    </font>
    <font>
      <sz val="8"/>
      <color theme="1"/>
      <name val="Calibri"/>
      <family val="2"/>
      <scheme val="minor"/>
    </font>
    <font>
      <sz val="11"/>
      <color rgb="FFFF0000"/>
      <name val="Calibri"/>
      <family val="2"/>
      <scheme val="minor"/>
    </font>
    <font>
      <sz val="9"/>
      <color rgb="FFFF0000"/>
      <name val="Calibri"/>
      <family val="2"/>
      <scheme val="minor"/>
    </font>
    <font>
      <b/>
      <sz val="14"/>
      <color rgb="FFC00000"/>
      <name val="Calibri"/>
      <family val="2"/>
      <scheme val="minor"/>
    </font>
    <font>
      <b/>
      <sz val="10"/>
      <name val="Calibri"/>
      <family val="2"/>
      <scheme val="minor"/>
    </font>
    <font>
      <sz val="12"/>
      <color theme="1"/>
      <name val="Calibri"/>
      <family val="2"/>
      <scheme val="minor"/>
    </font>
    <font>
      <sz val="9"/>
      <name val="Calibri"/>
      <family val="2"/>
      <scheme val="minor"/>
    </font>
    <font>
      <i/>
      <sz val="11"/>
      <color theme="1"/>
      <name val="Calibri"/>
      <family val="2"/>
      <scheme val="minor"/>
    </font>
    <font>
      <i/>
      <sz val="11"/>
      <name val="Calibri"/>
      <family val="2"/>
      <scheme val="minor"/>
    </font>
    <font>
      <b/>
      <i/>
      <sz val="11"/>
      <color theme="1"/>
      <name val="Calibri"/>
      <family val="2"/>
      <scheme val="minor"/>
    </font>
    <font>
      <b/>
      <sz val="14"/>
      <name val="Calibri"/>
      <family val="2"/>
      <scheme val="minor"/>
    </font>
    <font>
      <b/>
      <sz val="14"/>
      <color rgb="FFFF0000"/>
      <name val="Calibri"/>
      <family val="2"/>
      <scheme val="minor"/>
    </font>
  </fonts>
  <fills count="7">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rgb="FFFFFFCC"/>
        <bgColor indexed="64"/>
      </patternFill>
    </fill>
    <fill>
      <patternFill patternType="solid">
        <fgColor theme="0" tint="-4.9989318521683403E-2"/>
        <bgColor indexed="64"/>
      </patternFill>
    </fill>
  </fills>
  <borders count="16">
    <border>
      <left/>
      <right/>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style="thin">
        <color indexed="64"/>
      </left>
      <right/>
      <top/>
      <bottom/>
      <diagonal/>
    </border>
    <border>
      <left style="thin">
        <color indexed="64"/>
      </left>
      <right style="thin">
        <color indexed="64"/>
      </right>
      <top/>
      <bottom/>
      <diagonal/>
    </border>
  </borders>
  <cellStyleXfs count="3">
    <xf numFmtId="0" fontId="0" fillId="0" borderId="0"/>
    <xf numFmtId="164" fontId="1" fillId="0" borderId="0" applyFont="0" applyFill="0" applyBorder="0" applyAlignment="0" applyProtection="0"/>
    <xf numFmtId="9" fontId="1" fillId="0" borderId="0" applyFont="0" applyFill="0" applyBorder="0" applyAlignment="0" applyProtection="0"/>
  </cellStyleXfs>
  <cellXfs count="249">
    <xf numFmtId="0" fontId="0" fillId="0" borderId="0" xfId="0"/>
    <xf numFmtId="0" fontId="0" fillId="3" borderId="0" xfId="0" applyFill="1" applyBorder="1" applyProtection="1"/>
    <xf numFmtId="0" fontId="5" fillId="3" borderId="0" xfId="0" applyFont="1" applyFill="1" applyBorder="1" applyAlignment="1" applyProtection="1"/>
    <xf numFmtId="0" fontId="0" fillId="3" borderId="0" xfId="0" applyFont="1" applyFill="1" applyBorder="1" applyAlignment="1" applyProtection="1">
      <alignment horizontal="center"/>
    </xf>
    <xf numFmtId="165" fontId="4" fillId="3" borderId="0" xfId="0" applyNumberFormat="1" applyFont="1" applyFill="1" applyBorder="1" applyAlignment="1" applyProtection="1">
      <alignment horizontal="right" vertical="center"/>
    </xf>
    <xf numFmtId="166" fontId="4" fillId="3" borderId="0" xfId="0" applyNumberFormat="1" applyFont="1" applyFill="1" applyBorder="1" applyAlignment="1" applyProtection="1">
      <alignment horizontal="right" vertical="center"/>
    </xf>
    <xf numFmtId="166" fontId="5" fillId="3" borderId="0" xfId="0" applyNumberFormat="1" applyFont="1" applyFill="1" applyBorder="1" applyAlignment="1" applyProtection="1"/>
    <xf numFmtId="0" fontId="6" fillId="3" borderId="0" xfId="0" applyFont="1" applyFill="1" applyBorder="1" applyAlignment="1" applyProtection="1">
      <alignment horizontal="left"/>
    </xf>
    <xf numFmtId="166" fontId="6" fillId="3" borderId="0" xfId="0" applyNumberFormat="1" applyFont="1" applyFill="1" applyBorder="1" applyAlignment="1" applyProtection="1">
      <alignment horizontal="left"/>
    </xf>
    <xf numFmtId="0" fontId="9" fillId="3" borderId="0" xfId="0" applyFont="1" applyFill="1" applyBorder="1" applyAlignment="1" applyProtection="1">
      <alignment horizontal="left"/>
    </xf>
    <xf numFmtId="165" fontId="11" fillId="3" borderId="0" xfId="0" applyNumberFormat="1" applyFont="1" applyFill="1" applyBorder="1" applyAlignment="1" applyProtection="1">
      <alignment horizontal="right" vertical="center"/>
    </xf>
    <xf numFmtId="0" fontId="0" fillId="3" borderId="0" xfId="0" applyFill="1" applyAlignment="1" applyProtection="1">
      <alignment horizontal="right"/>
    </xf>
    <xf numFmtId="0" fontId="0" fillId="3" borderId="0" xfId="0" applyFill="1" applyBorder="1" applyAlignment="1" applyProtection="1"/>
    <xf numFmtId="0" fontId="0" fillId="3" borderId="0" xfId="0" applyFill="1" applyBorder="1" applyAlignment="1" applyProtection="1">
      <alignment horizontal="left"/>
    </xf>
    <xf numFmtId="10" fontId="0" fillId="2" borderId="0" xfId="2" applyNumberFormat="1" applyFont="1" applyFill="1" applyBorder="1" applyAlignment="1" applyProtection="1">
      <alignment horizontal="center"/>
    </xf>
    <xf numFmtId="166" fontId="2" fillId="4" borderId="1" xfId="0" applyNumberFormat="1" applyFont="1" applyFill="1" applyBorder="1" applyProtection="1"/>
    <xf numFmtId="0" fontId="0" fillId="3" borderId="0" xfId="0" applyFill="1" applyBorder="1" applyAlignment="1" applyProtection="1">
      <alignment horizontal="center"/>
    </xf>
    <xf numFmtId="0" fontId="8" fillId="3" borderId="0" xfId="0" applyFont="1" applyFill="1" applyBorder="1" applyAlignment="1" applyProtection="1"/>
    <xf numFmtId="165" fontId="4" fillId="3" borderId="0" xfId="0" applyNumberFormat="1" applyFont="1" applyFill="1" applyBorder="1" applyAlignment="1" applyProtection="1">
      <alignment horizontal="center" vertical="center"/>
    </xf>
    <xf numFmtId="165" fontId="8" fillId="3" borderId="0" xfId="0" applyNumberFormat="1" applyFont="1" applyFill="1" applyBorder="1" applyAlignment="1" applyProtection="1">
      <alignment horizontal="center"/>
    </xf>
    <xf numFmtId="165" fontId="8" fillId="3" borderId="0" xfId="0" applyNumberFormat="1" applyFont="1" applyFill="1" applyBorder="1" applyAlignment="1" applyProtection="1"/>
    <xf numFmtId="0" fontId="6" fillId="3" borderId="0" xfId="0" applyFont="1" applyFill="1" applyBorder="1" applyAlignment="1" applyProtection="1">
      <alignment horizontal="right"/>
    </xf>
    <xf numFmtId="0" fontId="0" fillId="0" borderId="0" xfId="0" applyProtection="1"/>
    <xf numFmtId="0" fontId="5" fillId="3" borderId="0" xfId="0" applyFont="1" applyFill="1" applyBorder="1" applyAlignment="1" applyProtection="1">
      <alignment horizontal="left" vertical="center"/>
    </xf>
    <xf numFmtId="0" fontId="5" fillId="3" borderId="0" xfId="0" applyFont="1" applyFill="1" applyBorder="1" applyAlignment="1" applyProtection="1">
      <alignment vertical="center"/>
    </xf>
    <xf numFmtId="165" fontId="15" fillId="3" borderId="0" xfId="0" applyNumberFormat="1" applyFont="1" applyFill="1" applyBorder="1" applyAlignment="1" applyProtection="1">
      <alignment horizontal="right" vertical="center"/>
    </xf>
    <xf numFmtId="0" fontId="14" fillId="3" borderId="0" xfId="0" applyFont="1" applyFill="1" applyBorder="1" applyAlignment="1" applyProtection="1"/>
    <xf numFmtId="165" fontId="15" fillId="3" borderId="0" xfId="0" applyNumberFormat="1" applyFont="1" applyFill="1" applyBorder="1" applyAlignment="1" applyProtection="1">
      <alignment horizontal="center" vertical="center"/>
    </xf>
    <xf numFmtId="0" fontId="0" fillId="3" borderId="0" xfId="0" applyFont="1" applyFill="1" applyBorder="1" applyAlignment="1" applyProtection="1">
      <alignment vertical="center"/>
    </xf>
    <xf numFmtId="0" fontId="8" fillId="3" borderId="0" xfId="0" applyFont="1" applyFill="1" applyBorder="1" applyAlignment="1" applyProtection="1">
      <alignment vertical="center"/>
    </xf>
    <xf numFmtId="0" fontId="10" fillId="3" borderId="0" xfId="0" applyFont="1" applyFill="1" applyBorder="1" applyAlignment="1" applyProtection="1">
      <alignment vertical="center"/>
    </xf>
    <xf numFmtId="166" fontId="5" fillId="3" borderId="0" xfId="0" applyNumberFormat="1" applyFont="1" applyFill="1" applyBorder="1" applyAlignment="1" applyProtection="1">
      <alignment vertical="center"/>
    </xf>
    <xf numFmtId="0" fontId="0" fillId="3" borderId="0" xfId="0" applyFont="1" applyFill="1" applyBorder="1" applyAlignment="1" applyProtection="1">
      <alignment horizontal="left" vertical="center"/>
    </xf>
    <xf numFmtId="0" fontId="8" fillId="3" borderId="0" xfId="0" applyFont="1" applyFill="1" applyBorder="1" applyAlignment="1" applyProtection="1">
      <alignment horizontal="left" vertical="center"/>
    </xf>
    <xf numFmtId="166" fontId="4" fillId="3" borderId="0" xfId="0" applyNumberFormat="1" applyFont="1" applyFill="1" applyBorder="1" applyAlignment="1" applyProtection="1">
      <alignment horizontal="left" vertical="center"/>
    </xf>
    <xf numFmtId="165" fontId="4" fillId="3" borderId="0" xfId="0" applyNumberFormat="1" applyFont="1" applyFill="1" applyBorder="1" applyAlignment="1" applyProtection="1">
      <alignment horizontal="left" vertical="center"/>
    </xf>
    <xf numFmtId="167" fontId="6" fillId="3" borderId="0" xfId="1" applyNumberFormat="1" applyFont="1" applyFill="1" applyBorder="1" applyAlignment="1" applyProtection="1">
      <alignment horizontal="right" vertical="center"/>
    </xf>
    <xf numFmtId="0" fontId="8" fillId="3" borderId="0" xfId="0" applyFont="1" applyFill="1" applyBorder="1" applyAlignment="1" applyProtection="1">
      <alignment horizontal="right"/>
    </xf>
    <xf numFmtId="165" fontId="15" fillId="3" borderId="0" xfId="0" applyNumberFormat="1" applyFont="1" applyFill="1" applyBorder="1" applyAlignment="1" applyProtection="1">
      <alignment horizontal="right"/>
    </xf>
    <xf numFmtId="0" fontId="22" fillId="3" borderId="0" xfId="0" applyFont="1" applyFill="1" applyBorder="1" applyAlignment="1" applyProtection="1">
      <alignment horizontal="left"/>
    </xf>
    <xf numFmtId="0" fontId="22" fillId="3" borderId="0" xfId="0" applyFont="1" applyFill="1" applyBorder="1" applyProtection="1"/>
    <xf numFmtId="0" fontId="22" fillId="3" borderId="0" xfId="0" applyFont="1" applyFill="1" applyBorder="1" applyAlignment="1" applyProtection="1"/>
    <xf numFmtId="0" fontId="20" fillId="3" borderId="0" xfId="0" applyFont="1" applyFill="1" applyBorder="1" applyAlignment="1" applyProtection="1"/>
    <xf numFmtId="0" fontId="20" fillId="3" borderId="0" xfId="0" applyFont="1" applyFill="1" applyBorder="1" applyAlignment="1" applyProtection="1">
      <alignment horizontal="left"/>
    </xf>
    <xf numFmtId="0" fontId="26" fillId="3" borderId="0" xfId="0" applyFont="1" applyFill="1" applyBorder="1" applyAlignment="1" applyProtection="1">
      <alignment horizontal="left"/>
    </xf>
    <xf numFmtId="0" fontId="0" fillId="3" borderId="0" xfId="0" applyFill="1" applyBorder="1" applyAlignment="1" applyProtection="1">
      <alignment vertical="center"/>
    </xf>
    <xf numFmtId="0" fontId="17" fillId="3" borderId="0" xfId="0" applyFont="1" applyFill="1" applyBorder="1" applyAlignment="1" applyProtection="1">
      <alignment vertical="center"/>
    </xf>
    <xf numFmtId="0" fontId="7" fillId="3" borderId="0" xfId="0" applyFont="1" applyFill="1" applyBorder="1" applyProtection="1"/>
    <xf numFmtId="0" fontId="2" fillId="3" borderId="0" xfId="0" applyFont="1" applyFill="1" applyBorder="1" applyProtection="1"/>
    <xf numFmtId="0" fontId="13" fillId="3" borderId="0" xfId="0" applyFont="1" applyFill="1" applyBorder="1" applyProtection="1"/>
    <xf numFmtId="0" fontId="21" fillId="3" borderId="0" xfId="0" applyFont="1" applyFill="1" applyBorder="1" applyProtection="1"/>
    <xf numFmtId="0" fontId="20" fillId="3" borderId="0" xfId="0" applyFont="1" applyFill="1" applyBorder="1" applyProtection="1"/>
    <xf numFmtId="0" fontId="19" fillId="0" borderId="0" xfId="0" applyFont="1" applyFill="1" applyBorder="1" applyAlignment="1" applyProtection="1">
      <alignment horizontal="center" vertical="center"/>
    </xf>
    <xf numFmtId="0" fontId="12" fillId="3" borderId="0" xfId="0" applyFont="1" applyFill="1" applyBorder="1" applyProtection="1"/>
    <xf numFmtId="0" fontId="20" fillId="3" borderId="0" xfId="0" applyFont="1" applyFill="1" applyBorder="1" applyAlignment="1" applyProtection="1">
      <alignment horizontal="center"/>
    </xf>
    <xf numFmtId="9" fontId="28" fillId="0" borderId="0" xfId="0" applyNumberFormat="1" applyFont="1" applyFill="1" applyBorder="1" applyAlignment="1" applyProtection="1">
      <alignment horizontal="center"/>
    </xf>
    <xf numFmtId="168" fontId="8" fillId="0" borderId="0" xfId="1" applyNumberFormat="1" applyFont="1" applyBorder="1" applyAlignment="1" applyProtection="1">
      <alignment horizontal="center" vertical="center"/>
    </xf>
    <xf numFmtId="0" fontId="14" fillId="3" borderId="0" xfId="0" applyFont="1" applyFill="1" applyBorder="1" applyAlignment="1" applyProtection="1">
      <alignment vertical="center"/>
    </xf>
    <xf numFmtId="165" fontId="0" fillId="0" borderId="0" xfId="0" applyNumberFormat="1" applyFont="1" applyBorder="1" applyAlignment="1" applyProtection="1">
      <alignment horizontal="right" vertical="center"/>
    </xf>
    <xf numFmtId="0" fontId="14" fillId="3" borderId="0" xfId="0" applyFont="1" applyFill="1" applyBorder="1" applyProtection="1"/>
    <xf numFmtId="0" fontId="8" fillId="3" borderId="0" xfId="0" applyFont="1" applyFill="1" applyBorder="1" applyProtection="1"/>
    <xf numFmtId="166" fontId="0" fillId="3" borderId="0" xfId="0" applyNumberFormat="1" applyFill="1" applyBorder="1" applyProtection="1"/>
    <xf numFmtId="0" fontId="6" fillId="3" borderId="0" xfId="0" applyFont="1" applyFill="1" applyBorder="1" applyAlignment="1" applyProtection="1">
      <alignment vertical="center"/>
    </xf>
    <xf numFmtId="166" fontId="0" fillId="0" borderId="0" xfId="0" applyNumberFormat="1" applyFont="1" applyBorder="1" applyAlignment="1" applyProtection="1">
      <alignment horizontal="right" vertical="center"/>
    </xf>
    <xf numFmtId="0" fontId="14" fillId="3" borderId="0" xfId="0" applyFont="1" applyFill="1" applyBorder="1" applyAlignment="1" applyProtection="1">
      <alignment horizontal="left"/>
    </xf>
    <xf numFmtId="0" fontId="6" fillId="3" borderId="0" xfId="0" applyFont="1" applyFill="1" applyBorder="1" applyProtection="1"/>
    <xf numFmtId="0" fontId="6" fillId="3" borderId="0" xfId="0" applyFont="1" applyFill="1" applyBorder="1" applyAlignment="1" applyProtection="1">
      <alignment horizontal="left" vertical="center"/>
    </xf>
    <xf numFmtId="0" fontId="0" fillId="3" borderId="0" xfId="0" applyFill="1" applyBorder="1" applyAlignment="1" applyProtection="1">
      <alignment horizontal="right"/>
    </xf>
    <xf numFmtId="167" fontId="0" fillId="0" borderId="0" xfId="1" applyNumberFormat="1" applyFont="1" applyBorder="1" applyAlignment="1" applyProtection="1">
      <alignment horizontal="right" vertical="center"/>
    </xf>
    <xf numFmtId="0" fontId="0" fillId="3" borderId="0" xfId="0" applyFont="1" applyFill="1" applyBorder="1" applyProtection="1"/>
    <xf numFmtId="166" fontId="20" fillId="2" borderId="0" xfId="0" applyNumberFormat="1" applyFont="1" applyFill="1" applyBorder="1" applyProtection="1"/>
    <xf numFmtId="166" fontId="20" fillId="0" borderId="0" xfId="1" applyNumberFormat="1" applyFont="1" applyBorder="1" applyProtection="1"/>
    <xf numFmtId="0" fontId="25" fillId="3" borderId="0" xfId="0" applyFont="1" applyFill="1" applyBorder="1" applyAlignment="1" applyProtection="1">
      <alignment horizontal="left"/>
    </xf>
    <xf numFmtId="166" fontId="20" fillId="3" borderId="0" xfId="0" applyNumberFormat="1" applyFont="1" applyFill="1" applyBorder="1" applyProtection="1"/>
    <xf numFmtId="0" fontId="6" fillId="3" borderId="0" xfId="0" applyFont="1" applyFill="1" applyBorder="1" applyAlignment="1" applyProtection="1">
      <alignment horizontal="center"/>
    </xf>
    <xf numFmtId="166" fontId="0" fillId="0" borderId="0" xfId="1" applyNumberFormat="1" applyFont="1" applyBorder="1" applyProtection="1"/>
    <xf numFmtId="165" fontId="0" fillId="2" borderId="0" xfId="2" applyNumberFormat="1" applyFont="1" applyFill="1" applyBorder="1" applyAlignment="1" applyProtection="1">
      <alignment horizontal="center"/>
    </xf>
    <xf numFmtId="0" fontId="29" fillId="3" borderId="0" xfId="0" applyFont="1" applyFill="1" applyBorder="1" applyProtection="1"/>
    <xf numFmtId="9" fontId="1" fillId="2" borderId="0" xfId="2" applyNumberFormat="1" applyFont="1" applyFill="1" applyBorder="1" applyAlignment="1" applyProtection="1">
      <alignment horizontal="center"/>
    </xf>
    <xf numFmtId="0" fontId="27" fillId="3" borderId="0" xfId="0" applyFont="1" applyFill="1" applyBorder="1" applyProtection="1"/>
    <xf numFmtId="0" fontId="0" fillId="3" borderId="0" xfId="0" applyFill="1" applyBorder="1" applyAlignment="1" applyProtection="1">
      <alignment horizontal="left" vertical="center"/>
    </xf>
    <xf numFmtId="167" fontId="30" fillId="3" borderId="0" xfId="1" applyNumberFormat="1" applyFont="1" applyFill="1" applyBorder="1" applyAlignment="1" applyProtection="1">
      <alignment horizontal="right" vertical="center"/>
    </xf>
    <xf numFmtId="0" fontId="22" fillId="3" borderId="0" xfId="0" applyFont="1" applyFill="1" applyBorder="1" applyAlignment="1" applyProtection="1">
      <alignment horizontal="right" vertical="center"/>
    </xf>
    <xf numFmtId="166" fontId="2" fillId="0" borderId="1" xfId="0" applyNumberFormat="1" applyFont="1" applyBorder="1" applyProtection="1"/>
    <xf numFmtId="166" fontId="2" fillId="2" borderId="1" xfId="0" applyNumberFormat="1" applyFont="1" applyFill="1" applyBorder="1" applyProtection="1"/>
    <xf numFmtId="9" fontId="6" fillId="3" borderId="0" xfId="0" applyNumberFormat="1" applyFont="1" applyFill="1" applyBorder="1" applyAlignment="1" applyProtection="1">
      <alignment horizontal="center"/>
    </xf>
    <xf numFmtId="0" fontId="24" fillId="3" borderId="0" xfId="0" applyFont="1" applyFill="1" applyBorder="1" applyProtection="1"/>
    <xf numFmtId="0" fontId="0" fillId="0" borderId="0" xfId="0" applyAlignment="1" applyProtection="1">
      <alignment vertical="center"/>
    </xf>
    <xf numFmtId="0" fontId="2" fillId="0" borderId="0" xfId="0" applyFont="1" applyProtection="1"/>
    <xf numFmtId="0" fontId="0" fillId="0" borderId="0" xfId="0" applyAlignment="1" applyProtection="1">
      <alignment horizontal="left" vertical="center"/>
    </xf>
    <xf numFmtId="0" fontId="7" fillId="0" borderId="0" xfId="0" applyFont="1" applyProtection="1"/>
    <xf numFmtId="0" fontId="18" fillId="5" borderId="0" xfId="0" applyFont="1" applyFill="1" applyBorder="1" applyAlignment="1" applyProtection="1">
      <alignment vertical="center"/>
      <protection locked="0"/>
    </xf>
    <xf numFmtId="0" fontId="28" fillId="5" borderId="0" xfId="0" applyFont="1" applyFill="1" applyBorder="1" applyAlignment="1" applyProtection="1">
      <alignment horizontal="center" vertical="center"/>
      <protection locked="0"/>
    </xf>
    <xf numFmtId="9" fontId="28" fillId="5" borderId="0" xfId="0" applyNumberFormat="1" applyFont="1" applyFill="1" applyBorder="1" applyAlignment="1" applyProtection="1">
      <alignment horizontal="center"/>
      <protection locked="0"/>
    </xf>
    <xf numFmtId="9" fontId="8" fillId="5" borderId="0" xfId="0" applyNumberFormat="1" applyFont="1" applyFill="1" applyBorder="1" applyAlignment="1" applyProtection="1">
      <alignment horizontal="center" vertical="center"/>
      <protection locked="0"/>
    </xf>
    <xf numFmtId="167" fontId="0" fillId="5" borderId="0" xfId="1" applyNumberFormat="1" applyFont="1" applyFill="1" applyBorder="1" applyAlignment="1" applyProtection="1">
      <protection locked="0"/>
    </xf>
    <xf numFmtId="171" fontId="0" fillId="5" borderId="0" xfId="0" applyNumberFormat="1" applyFill="1" applyBorder="1" applyAlignment="1" applyProtection="1">
      <alignment horizontal="right"/>
      <protection locked="0"/>
    </xf>
    <xf numFmtId="42" fontId="20" fillId="5" borderId="0" xfId="0" applyNumberFormat="1" applyFont="1" applyFill="1" applyBorder="1" applyAlignment="1" applyProtection="1">
      <alignment horizontal="center"/>
      <protection locked="0"/>
    </xf>
    <xf numFmtId="10" fontId="0" fillId="5" borderId="0" xfId="2" applyNumberFormat="1" applyFont="1" applyFill="1" applyBorder="1" applyAlignment="1" applyProtection="1">
      <alignment horizontal="center"/>
      <protection locked="0"/>
    </xf>
    <xf numFmtId="170" fontId="0" fillId="5" borderId="0" xfId="1" applyNumberFormat="1" applyFont="1" applyFill="1" applyBorder="1" applyAlignment="1" applyProtection="1">
      <protection locked="0"/>
    </xf>
    <xf numFmtId="9" fontId="0" fillId="5" borderId="0" xfId="2" applyFont="1" applyFill="1" applyBorder="1" applyAlignment="1" applyProtection="1">
      <alignment horizontal="center"/>
      <protection locked="0"/>
    </xf>
    <xf numFmtId="0" fontId="0" fillId="3" borderId="0" xfId="0" applyFill="1" applyProtection="1"/>
    <xf numFmtId="0" fontId="0" fillId="3" borderId="0" xfId="0" applyFont="1" applyFill="1" applyProtection="1"/>
    <xf numFmtId="0" fontId="8" fillId="3" borderId="0" xfId="0" applyFont="1" applyFill="1" applyBorder="1" applyAlignment="1" applyProtection="1">
      <alignment horizontal="center"/>
    </xf>
    <xf numFmtId="172" fontId="20" fillId="0" borderId="0" xfId="1" applyNumberFormat="1" applyFont="1" applyBorder="1" applyProtection="1"/>
    <xf numFmtId="1" fontId="20" fillId="0" borderId="0" xfId="1" applyNumberFormat="1" applyFont="1" applyBorder="1" applyProtection="1"/>
    <xf numFmtId="166" fontId="0" fillId="0" borderId="0" xfId="0" applyNumberFormat="1" applyProtection="1"/>
    <xf numFmtId="166" fontId="20" fillId="3" borderId="0" xfId="1" applyNumberFormat="1" applyFont="1" applyFill="1" applyBorder="1" applyProtection="1"/>
    <xf numFmtId="0" fontId="0" fillId="0" borderId="0" xfId="0" applyFill="1" applyBorder="1" applyProtection="1"/>
    <xf numFmtId="0" fontId="0" fillId="0" borderId="0" xfId="0" applyFont="1" applyFill="1" applyBorder="1" applyAlignment="1" applyProtection="1">
      <alignment wrapText="1"/>
    </xf>
    <xf numFmtId="0" fontId="0" fillId="0" borderId="0" xfId="0" applyFill="1" applyAlignment="1" applyProtection="1">
      <alignment vertical="center"/>
    </xf>
    <xf numFmtId="0" fontId="17" fillId="3" borderId="0" xfId="0" applyFont="1" applyFill="1" applyBorder="1" applyAlignment="1" applyProtection="1">
      <alignment horizontal="left" wrapText="1"/>
    </xf>
    <xf numFmtId="0" fontId="17" fillId="3" borderId="0" xfId="0" applyFont="1" applyFill="1" applyBorder="1" applyAlignment="1" applyProtection="1">
      <alignment horizontal="right" wrapText="1"/>
    </xf>
    <xf numFmtId="0" fontId="0" fillId="3" borderId="0" xfId="0" applyFill="1" applyBorder="1" applyAlignment="1" applyProtection="1">
      <alignment wrapText="1"/>
    </xf>
    <xf numFmtId="0" fontId="0" fillId="3" borderId="0" xfId="0" applyFont="1" applyFill="1" applyBorder="1" applyAlignment="1" applyProtection="1">
      <alignment wrapText="1"/>
    </xf>
    <xf numFmtId="0" fontId="0" fillId="3" borderId="0" xfId="0" applyFill="1" applyAlignment="1" applyProtection="1">
      <alignment vertical="center"/>
    </xf>
    <xf numFmtId="0" fontId="0" fillId="3" borderId="14" xfId="0" applyFill="1" applyBorder="1" applyProtection="1"/>
    <xf numFmtId="0" fontId="0" fillId="3" borderId="14" xfId="0" applyFill="1" applyBorder="1" applyAlignment="1" applyProtection="1">
      <alignment wrapText="1"/>
    </xf>
    <xf numFmtId="0" fontId="0" fillId="3" borderId="14" xfId="0" applyFont="1" applyFill="1" applyBorder="1" applyAlignment="1" applyProtection="1">
      <alignment wrapText="1"/>
    </xf>
    <xf numFmtId="0" fontId="33" fillId="3" borderId="14" xfId="0" applyFont="1" applyFill="1" applyBorder="1" applyAlignment="1" applyProtection="1">
      <alignment vertical="center"/>
    </xf>
    <xf numFmtId="0" fontId="31" fillId="3" borderId="14" xfId="0" applyFont="1" applyFill="1" applyBorder="1" applyAlignment="1" applyProtection="1">
      <alignment vertical="center"/>
    </xf>
    <xf numFmtId="0" fontId="20" fillId="3" borderId="0" xfId="0" applyFont="1" applyFill="1" applyBorder="1" applyAlignment="1" applyProtection="1">
      <alignment horizontal="right"/>
    </xf>
    <xf numFmtId="166" fontId="2" fillId="3" borderId="0" xfId="0" applyNumberFormat="1" applyFont="1" applyFill="1" applyBorder="1" applyProtection="1"/>
    <xf numFmtId="0" fontId="0" fillId="2" borderId="0" xfId="0" applyFill="1" applyBorder="1" applyProtection="1"/>
    <xf numFmtId="0" fontId="33" fillId="3" borderId="0" xfId="0" applyFont="1" applyFill="1" applyBorder="1" applyAlignment="1" applyProtection="1">
      <alignment vertical="center"/>
    </xf>
    <xf numFmtId="0" fontId="31" fillId="3" borderId="0" xfId="0" applyFont="1" applyFill="1" applyBorder="1" applyAlignment="1" applyProtection="1">
      <alignment vertical="center"/>
    </xf>
    <xf numFmtId="0" fontId="8" fillId="3" borderId="0" xfId="0" applyFont="1" applyFill="1" applyBorder="1" applyAlignment="1" applyProtection="1">
      <alignment horizontal="left"/>
    </xf>
    <xf numFmtId="0" fontId="2" fillId="3" borderId="0" xfId="0" applyFont="1" applyFill="1" applyBorder="1" applyAlignment="1" applyProtection="1">
      <alignment horizontal="left" wrapText="1"/>
    </xf>
    <xf numFmtId="0" fontId="0" fillId="5" borderId="0" xfId="0" applyFill="1" applyBorder="1" applyAlignment="1" applyProtection="1">
      <alignment horizontal="center"/>
      <protection locked="0"/>
    </xf>
    <xf numFmtId="0" fontId="18" fillId="3" borderId="0" xfId="0" applyFont="1" applyFill="1" applyBorder="1" applyAlignment="1" applyProtection="1">
      <alignment horizontal="left" vertical="center"/>
    </xf>
    <xf numFmtId="0" fontId="18" fillId="3" borderId="0" xfId="0" applyFont="1" applyFill="1" applyBorder="1" applyAlignment="1" applyProtection="1">
      <alignment vertical="center"/>
    </xf>
    <xf numFmtId="0" fontId="7" fillId="3" borderId="0" xfId="0" applyFont="1" applyFill="1" applyBorder="1" applyAlignment="1" applyProtection="1">
      <alignment horizontal="left" vertical="center" wrapText="1"/>
    </xf>
    <xf numFmtId="0" fontId="7" fillId="3" borderId="0" xfId="0" applyFont="1" applyFill="1" applyBorder="1" applyAlignment="1" applyProtection="1">
      <alignment horizontal="center" vertical="center" wrapText="1"/>
    </xf>
    <xf numFmtId="0" fontId="5" fillId="3" borderId="0" xfId="0" applyFont="1" applyFill="1" applyBorder="1" applyAlignment="1" applyProtection="1">
      <alignment horizontal="left" vertical="center" wrapText="1"/>
    </xf>
    <xf numFmtId="0" fontId="5" fillId="3" borderId="0" xfId="0" applyFont="1" applyFill="1" applyBorder="1" applyAlignment="1" applyProtection="1">
      <alignment horizontal="center" vertical="center" wrapText="1"/>
    </xf>
    <xf numFmtId="0" fontId="2" fillId="3" borderId="0" xfId="0" applyFont="1" applyFill="1" applyBorder="1" applyAlignment="1" applyProtection="1">
      <alignment vertical="center" wrapText="1"/>
    </xf>
    <xf numFmtId="0" fontId="0" fillId="3" borderId="12" xfId="0" applyFont="1" applyFill="1" applyBorder="1" applyAlignment="1" applyProtection="1">
      <alignment vertical="center" wrapText="1"/>
    </xf>
    <xf numFmtId="0" fontId="0" fillId="2" borderId="11" xfId="0" applyFont="1" applyFill="1" applyBorder="1" applyAlignment="1" applyProtection="1">
      <alignment horizontal="center" vertical="center" wrapText="1"/>
    </xf>
    <xf numFmtId="0" fontId="0" fillId="2" borderId="13" xfId="0" applyFont="1" applyFill="1" applyBorder="1" applyAlignment="1" applyProtection="1">
      <alignment horizontal="center" vertical="center" wrapText="1"/>
    </xf>
    <xf numFmtId="0" fontId="0" fillId="0" borderId="13" xfId="0" applyFont="1" applyBorder="1" applyAlignment="1" applyProtection="1">
      <alignment horizontal="center" vertical="center" wrapText="1"/>
    </xf>
    <xf numFmtId="0" fontId="0" fillId="3" borderId="10" xfId="0" applyFont="1" applyFill="1" applyBorder="1" applyAlignment="1" applyProtection="1">
      <alignment vertical="center" wrapText="1"/>
    </xf>
    <xf numFmtId="0" fontId="0" fillId="2" borderId="5" xfId="0" applyFont="1" applyFill="1" applyBorder="1" applyAlignment="1" applyProtection="1">
      <alignment horizontal="center" vertical="center" wrapText="1"/>
    </xf>
    <xf numFmtId="0" fontId="0" fillId="2" borderId="9" xfId="0" applyFont="1" applyFill="1" applyBorder="1" applyAlignment="1" applyProtection="1">
      <alignment horizontal="center" vertical="center" wrapText="1"/>
    </xf>
    <xf numFmtId="0" fontId="0" fillId="0" borderId="9" xfId="0" applyFont="1" applyBorder="1" applyAlignment="1" applyProtection="1">
      <alignment horizontal="center" vertical="center" wrapText="1"/>
    </xf>
    <xf numFmtId="0" fontId="31" fillId="3" borderId="0" xfId="0" applyFont="1" applyFill="1" applyBorder="1" applyAlignment="1" applyProtection="1">
      <alignment vertical="center" wrapText="1"/>
    </xf>
    <xf numFmtId="0" fontId="20" fillId="3" borderId="0" xfId="0" applyFont="1" applyFill="1" applyBorder="1" applyAlignment="1" applyProtection="1">
      <alignment vertical="center" wrapText="1"/>
    </xf>
    <xf numFmtId="0" fontId="0" fillId="3" borderId="0" xfId="0" applyFont="1" applyFill="1" applyBorder="1" applyAlignment="1" applyProtection="1">
      <alignment horizontal="center" vertical="center" wrapText="1"/>
    </xf>
    <xf numFmtId="0" fontId="0" fillId="0" borderId="0" xfId="0" applyFill="1" applyProtection="1"/>
    <xf numFmtId="0" fontId="0" fillId="2" borderId="4" xfId="0" applyFont="1" applyFill="1" applyBorder="1" applyAlignment="1" applyProtection="1">
      <alignment horizontal="center" vertical="center" wrapText="1"/>
    </xf>
    <xf numFmtId="0" fontId="0" fillId="2" borderId="2" xfId="0" applyFont="1" applyFill="1" applyBorder="1" applyAlignment="1" applyProtection="1">
      <alignment horizontal="center" vertical="center" wrapText="1"/>
    </xf>
    <xf numFmtId="0" fontId="31" fillId="3" borderId="10" xfId="0" applyFont="1" applyFill="1" applyBorder="1" applyAlignment="1" applyProtection="1">
      <alignment vertical="center" wrapText="1"/>
    </xf>
    <xf numFmtId="0" fontId="31" fillId="0" borderId="9" xfId="0" applyFont="1" applyBorder="1" applyAlignment="1" applyProtection="1">
      <alignment horizontal="center" vertical="center" wrapText="1"/>
    </xf>
    <xf numFmtId="0" fontId="0" fillId="0" borderId="14" xfId="0" applyFont="1" applyBorder="1" applyAlignment="1" applyProtection="1">
      <alignment horizontal="center" vertical="center" wrapText="1"/>
    </xf>
    <xf numFmtId="0" fontId="0" fillId="2" borderId="10" xfId="0" applyFont="1" applyFill="1" applyBorder="1" applyAlignment="1" applyProtection="1">
      <alignment horizontal="center" vertical="center" wrapText="1"/>
    </xf>
    <xf numFmtId="0" fontId="0" fillId="6" borderId="2" xfId="0" applyFont="1" applyFill="1" applyBorder="1" applyAlignment="1" applyProtection="1">
      <alignment horizontal="center" vertical="center" wrapText="1"/>
    </xf>
    <xf numFmtId="0" fontId="0" fillId="6" borderId="9" xfId="0" applyFont="1" applyFill="1" applyBorder="1" applyAlignment="1" applyProtection="1">
      <alignment horizontal="center" vertical="center" wrapText="1"/>
    </xf>
    <xf numFmtId="0" fontId="0" fillId="2" borderId="7" xfId="0" applyFont="1" applyFill="1" applyBorder="1" applyAlignment="1" applyProtection="1">
      <alignment horizontal="center" vertical="center" wrapText="1"/>
    </xf>
    <xf numFmtId="0" fontId="0" fillId="6" borderId="3" xfId="0" applyFont="1" applyFill="1" applyBorder="1" applyAlignment="1" applyProtection="1">
      <alignment horizontal="center" vertical="center" wrapText="1"/>
    </xf>
    <xf numFmtId="0" fontId="0" fillId="6" borderId="6" xfId="0" applyFont="1" applyFill="1" applyBorder="1" applyAlignment="1" applyProtection="1">
      <alignment horizontal="center" vertical="center" wrapText="1"/>
    </xf>
    <xf numFmtId="0" fontId="0" fillId="3" borderId="0" xfId="0" applyFont="1" applyFill="1" applyBorder="1" applyAlignment="1" applyProtection="1">
      <alignment vertical="center" wrapText="1"/>
    </xf>
    <xf numFmtId="42" fontId="0" fillId="2" borderId="11" xfId="0" applyNumberFormat="1" applyFont="1" applyFill="1" applyBorder="1" applyAlignment="1" applyProtection="1">
      <alignment horizontal="center" vertical="center" wrapText="1"/>
    </xf>
    <xf numFmtId="0" fontId="0" fillId="6" borderId="4" xfId="0" applyFont="1" applyFill="1" applyBorder="1" applyAlignment="1" applyProtection="1">
      <alignment horizontal="center" vertical="center" wrapText="1"/>
    </xf>
    <xf numFmtId="0" fontId="0" fillId="6" borderId="13" xfId="0" applyFont="1" applyFill="1" applyBorder="1" applyAlignment="1" applyProtection="1">
      <alignment horizontal="center" vertical="center" wrapText="1"/>
    </xf>
    <xf numFmtId="0" fontId="0" fillId="0" borderId="0" xfId="0" applyBorder="1" applyProtection="1"/>
    <xf numFmtId="0" fontId="31" fillId="3" borderId="7" xfId="0" applyFont="1" applyFill="1" applyBorder="1" applyAlignment="1" applyProtection="1">
      <alignment vertical="center" wrapText="1"/>
    </xf>
    <xf numFmtId="0" fontId="0" fillId="2" borderId="8" xfId="0" applyFont="1" applyFill="1" applyBorder="1" applyAlignment="1" applyProtection="1">
      <alignment horizontal="center"/>
    </xf>
    <xf numFmtId="0" fontId="32" fillId="5" borderId="5" xfId="0" applyFont="1" applyFill="1" applyBorder="1" applyAlignment="1" applyProtection="1">
      <alignment horizontal="center" vertical="center" wrapText="1"/>
      <protection locked="0"/>
    </xf>
    <xf numFmtId="0" fontId="20" fillId="5" borderId="2" xfId="0" applyFont="1" applyFill="1" applyBorder="1" applyAlignment="1" applyProtection="1">
      <alignment horizontal="center" vertical="center" wrapText="1"/>
      <protection locked="0"/>
    </xf>
    <xf numFmtId="0" fontId="0" fillId="5" borderId="15" xfId="0" applyFont="1" applyFill="1" applyBorder="1" applyAlignment="1" applyProtection="1">
      <alignment horizontal="center" vertical="center" wrapText="1"/>
      <protection locked="0"/>
    </xf>
    <xf numFmtId="0" fontId="0" fillId="5" borderId="2" xfId="0" applyFont="1" applyFill="1" applyBorder="1" applyAlignment="1" applyProtection="1">
      <alignment horizontal="center" vertical="center" wrapText="1"/>
      <protection locked="0"/>
    </xf>
    <xf numFmtId="0" fontId="31" fillId="5" borderId="2" xfId="0" applyFont="1" applyFill="1" applyBorder="1" applyAlignment="1" applyProtection="1">
      <alignment horizontal="center" vertical="center" wrapText="1"/>
      <protection locked="0"/>
    </xf>
    <xf numFmtId="0" fontId="0" fillId="5" borderId="3" xfId="0" applyFont="1" applyFill="1" applyBorder="1" applyAlignment="1" applyProtection="1">
      <alignment horizontal="center"/>
      <protection locked="0"/>
    </xf>
    <xf numFmtId="0" fontId="0" fillId="5" borderId="6" xfId="0" applyFont="1" applyFill="1" applyBorder="1" applyAlignment="1" applyProtection="1">
      <alignment horizontal="center" vertical="center" wrapText="1"/>
      <protection locked="0"/>
    </xf>
    <xf numFmtId="0" fontId="31" fillId="5" borderId="5" xfId="0" applyFont="1" applyFill="1" applyBorder="1" applyAlignment="1" applyProtection="1">
      <alignment horizontal="center" vertical="center" wrapText="1"/>
      <protection locked="0"/>
    </xf>
    <xf numFmtId="0" fontId="31" fillId="3" borderId="14" xfId="0" applyFont="1" applyFill="1" applyBorder="1" applyProtection="1"/>
    <xf numFmtId="0" fontId="31" fillId="3" borderId="0" xfId="0" applyFont="1" applyFill="1" applyBorder="1" applyProtection="1"/>
    <xf numFmtId="0" fontId="7" fillId="3" borderId="14" xfId="0" applyFont="1" applyFill="1" applyBorder="1" applyProtection="1"/>
    <xf numFmtId="0" fontId="0" fillId="3" borderId="14" xfId="0" applyFont="1" applyFill="1" applyBorder="1" applyAlignment="1" applyProtection="1">
      <alignment horizontal="left" vertical="top" wrapText="1"/>
    </xf>
    <xf numFmtId="0" fontId="0" fillId="3" borderId="0" xfId="0" applyFont="1" applyFill="1" applyBorder="1" applyAlignment="1" applyProtection="1">
      <alignment horizontal="left" vertical="top" wrapText="1"/>
    </xf>
    <xf numFmtId="0" fontId="32" fillId="3" borderId="0" xfId="0" applyFont="1" applyFill="1" applyBorder="1" applyProtection="1"/>
    <xf numFmtId="0" fontId="0" fillId="0" borderId="13" xfId="0" applyFont="1" applyFill="1" applyBorder="1" applyAlignment="1" applyProtection="1">
      <alignment horizontal="center" vertical="center" wrapText="1"/>
    </xf>
    <xf numFmtId="0" fontId="0" fillId="0" borderId="5" xfId="0" applyFont="1" applyFill="1" applyBorder="1" applyAlignment="1" applyProtection="1">
      <alignment horizontal="center" vertical="center" wrapText="1"/>
    </xf>
    <xf numFmtId="0" fontId="0" fillId="0" borderId="9" xfId="0" applyFont="1" applyFill="1" applyBorder="1" applyAlignment="1" applyProtection="1">
      <alignment horizontal="center" vertical="center" wrapText="1"/>
    </xf>
    <xf numFmtId="0" fontId="0" fillId="3" borderId="7" xfId="0" applyFont="1" applyFill="1" applyBorder="1" applyAlignment="1" applyProtection="1">
      <alignment vertical="center" wrapText="1"/>
    </xf>
    <xf numFmtId="0" fontId="0" fillId="0" borderId="8" xfId="0" applyFont="1" applyFill="1" applyBorder="1" applyAlignment="1" applyProtection="1">
      <alignment horizontal="center" vertical="center" wrapText="1"/>
    </xf>
    <xf numFmtId="0" fontId="0" fillId="0" borderId="6" xfId="0" applyFont="1" applyFill="1" applyBorder="1" applyAlignment="1" applyProtection="1">
      <alignment horizontal="center" vertical="center" wrapText="1"/>
    </xf>
    <xf numFmtId="0" fontId="0" fillId="3" borderId="14" xfId="0" applyFill="1" applyBorder="1" applyAlignment="1" applyProtection="1">
      <alignment horizontal="center" vertical="center"/>
    </xf>
    <xf numFmtId="0" fontId="0" fillId="3" borderId="0" xfId="0" applyFill="1" applyBorder="1" applyAlignment="1" applyProtection="1">
      <alignment horizontal="center" vertical="center"/>
    </xf>
    <xf numFmtId="0" fontId="0" fillId="0" borderId="11" xfId="0" applyFont="1" applyFill="1" applyBorder="1" applyAlignment="1" applyProtection="1">
      <alignment horizontal="center" vertical="center" wrapText="1"/>
    </xf>
    <xf numFmtId="0" fontId="0" fillId="0" borderId="4" xfId="0" applyFont="1" applyFill="1" applyBorder="1" applyAlignment="1" applyProtection="1">
      <alignment horizontal="center" vertical="center" wrapText="1"/>
    </xf>
    <xf numFmtId="0" fontId="0" fillId="0" borderId="2" xfId="0" applyFont="1" applyFill="1" applyBorder="1" applyAlignment="1" applyProtection="1">
      <alignment horizontal="center" vertical="center" wrapText="1"/>
    </xf>
    <xf numFmtId="0" fontId="32" fillId="0" borderId="5" xfId="0" applyFont="1" applyFill="1" applyBorder="1" applyAlignment="1" applyProtection="1">
      <alignment horizontal="center" vertical="center" wrapText="1"/>
    </xf>
    <xf numFmtId="0" fontId="20" fillId="0" borderId="2" xfId="0" applyFont="1" applyFill="1" applyBorder="1" applyAlignment="1" applyProtection="1">
      <alignment horizontal="center" vertical="center" wrapText="1"/>
    </xf>
    <xf numFmtId="0" fontId="0" fillId="3" borderId="0" xfId="0" applyFill="1" applyBorder="1" applyAlignment="1" applyProtection="1">
      <alignment vertical="top"/>
    </xf>
    <xf numFmtId="42" fontId="0" fillId="0" borderId="11" xfId="0" applyNumberFormat="1" applyFont="1" applyFill="1" applyBorder="1" applyAlignment="1" applyProtection="1">
      <alignment horizontal="center" vertical="center" wrapText="1"/>
    </xf>
    <xf numFmtId="0" fontId="31" fillId="0" borderId="5" xfId="0" applyFont="1" applyFill="1" applyBorder="1" applyAlignment="1" applyProtection="1">
      <alignment horizontal="center" vertical="center" wrapText="1"/>
    </xf>
    <xf numFmtId="0" fontId="31" fillId="0" borderId="2" xfId="0" applyFont="1" applyFill="1" applyBorder="1" applyAlignment="1" applyProtection="1">
      <alignment horizontal="center" vertical="center" wrapText="1"/>
    </xf>
    <xf numFmtId="0" fontId="31" fillId="0" borderId="9" xfId="0" applyFont="1" applyFill="1" applyBorder="1" applyAlignment="1" applyProtection="1">
      <alignment horizontal="center" vertical="center" wrapText="1"/>
    </xf>
    <xf numFmtId="0" fontId="0" fillId="0" borderId="3" xfId="0" applyFont="1" applyFill="1" applyBorder="1" applyAlignment="1" applyProtection="1">
      <alignment horizontal="center" vertical="center" wrapText="1"/>
    </xf>
    <xf numFmtId="0" fontId="25" fillId="3" borderId="0" xfId="0" applyFont="1" applyFill="1" applyProtection="1"/>
    <xf numFmtId="0" fontId="25" fillId="3" borderId="0" xfId="0" applyFont="1" applyFill="1" applyBorder="1" applyProtection="1"/>
    <xf numFmtId="0" fontId="25" fillId="0" borderId="0" xfId="0" applyFont="1" applyFill="1" applyProtection="1"/>
    <xf numFmtId="0" fontId="25" fillId="0" borderId="0" xfId="0" applyFont="1" applyProtection="1"/>
    <xf numFmtId="0" fontId="34" fillId="3" borderId="0" xfId="0" applyFont="1" applyFill="1" applyBorder="1" applyAlignment="1" applyProtection="1">
      <alignment horizontal="left" vertical="center" wrapText="1"/>
    </xf>
    <xf numFmtId="0" fontId="32" fillId="3" borderId="14" xfId="0" applyFont="1" applyFill="1" applyBorder="1" applyAlignment="1" applyProtection="1">
      <alignment horizontal="left" vertical="center" wrapText="1"/>
    </xf>
    <xf numFmtId="0" fontId="22" fillId="3" borderId="0" xfId="0" applyFont="1" applyFill="1" applyBorder="1" applyAlignment="1" applyProtection="1">
      <alignment horizontal="left" vertical="center" wrapText="1"/>
    </xf>
    <xf numFmtId="0" fontId="0" fillId="3" borderId="0" xfId="0" applyFill="1" applyAlignment="1" applyProtection="1"/>
    <xf numFmtId="0" fontId="2" fillId="5" borderId="0" xfId="0" applyFont="1" applyFill="1" applyBorder="1" applyAlignment="1" applyProtection="1">
      <alignment horizontal="left" wrapText="1"/>
      <protection locked="0"/>
    </xf>
    <xf numFmtId="0" fontId="0" fillId="5" borderId="4" xfId="0" applyFill="1" applyBorder="1" applyAlignment="1" applyProtection="1">
      <alignment horizontal="center" vertical="center"/>
      <protection locked="0"/>
    </xf>
    <xf numFmtId="0" fontId="0" fillId="5" borderId="13" xfId="0" applyFill="1" applyBorder="1" applyAlignment="1" applyProtection="1">
      <alignment horizontal="center" vertical="center"/>
      <protection locked="0"/>
    </xf>
    <xf numFmtId="0" fontId="0" fillId="5" borderId="9" xfId="0" applyFill="1" applyBorder="1" applyAlignment="1" applyProtection="1">
      <alignment horizontal="center" vertical="center"/>
      <protection locked="0"/>
    </xf>
    <xf numFmtId="0" fontId="0" fillId="5" borderId="2" xfId="0" applyFill="1" applyBorder="1" applyAlignment="1" applyProtection="1">
      <alignment horizontal="center" vertical="center"/>
      <protection locked="0"/>
    </xf>
    <xf numFmtId="0" fontId="0" fillId="5" borderId="3" xfId="0" applyFill="1" applyBorder="1" applyAlignment="1" applyProtection="1">
      <alignment horizontal="center" vertical="center"/>
      <protection locked="0"/>
    </xf>
    <xf numFmtId="0" fontId="0" fillId="5" borderId="6" xfId="0" applyFill="1" applyBorder="1" applyAlignment="1" applyProtection="1">
      <alignment horizontal="center" vertical="center"/>
      <protection locked="0"/>
    </xf>
    <xf numFmtId="0" fontId="0" fillId="5" borderId="15" xfId="0" applyFill="1" applyBorder="1" applyAlignment="1" applyProtection="1">
      <alignment horizontal="center" vertical="center"/>
      <protection locked="0"/>
    </xf>
    <xf numFmtId="0" fontId="0" fillId="5" borderId="14" xfId="0" applyFill="1" applyBorder="1" applyAlignment="1" applyProtection="1">
      <alignment horizontal="center" vertical="center"/>
      <protection locked="0"/>
    </xf>
    <xf numFmtId="0" fontId="23" fillId="3" borderId="0" xfId="0" applyFont="1" applyFill="1" applyBorder="1" applyAlignment="1" applyProtection="1">
      <alignment wrapText="1"/>
    </xf>
    <xf numFmtId="0" fontId="0" fillId="0" borderId="0" xfId="0" applyBorder="1" applyAlignment="1" applyProtection="1">
      <alignment wrapText="1"/>
    </xf>
    <xf numFmtId="0" fontId="8" fillId="3" borderId="0" xfId="0" applyFont="1" applyFill="1" applyBorder="1" applyAlignment="1" applyProtection="1">
      <alignment horizontal="left"/>
    </xf>
    <xf numFmtId="0" fontId="0" fillId="5" borderId="0" xfId="0" applyFill="1" applyBorder="1" applyAlignment="1" applyProtection="1">
      <alignment horizontal="left"/>
      <protection locked="0"/>
    </xf>
    <xf numFmtId="0" fontId="0" fillId="5" borderId="0" xfId="0" applyFill="1" applyBorder="1" applyAlignment="1" applyProtection="1">
      <protection locked="0"/>
    </xf>
    <xf numFmtId="166" fontId="0" fillId="5" borderId="0" xfId="2" applyNumberFormat="1" applyFont="1" applyFill="1" applyBorder="1" applyAlignment="1" applyProtection="1">
      <alignment horizontal="center"/>
      <protection locked="0"/>
    </xf>
    <xf numFmtId="167" fontId="0" fillId="5" borderId="0" xfId="1" applyNumberFormat="1" applyFont="1" applyFill="1" applyBorder="1" applyAlignment="1" applyProtection="1">
      <alignment horizontal="right"/>
      <protection locked="0"/>
    </xf>
    <xf numFmtId="0" fontId="0" fillId="0" borderId="0" xfId="0" applyBorder="1" applyAlignment="1" applyProtection="1">
      <alignment horizontal="right"/>
      <protection locked="0"/>
    </xf>
    <xf numFmtId="169" fontId="20" fillId="5" borderId="0" xfId="0" applyNumberFormat="1" applyFont="1" applyFill="1" applyBorder="1" applyAlignment="1" applyProtection="1">
      <alignment horizontal="left"/>
      <protection locked="0"/>
    </xf>
    <xf numFmtId="0" fontId="0" fillId="0" borderId="0" xfId="0" applyBorder="1" applyAlignment="1" applyProtection="1">
      <alignment horizontal="left"/>
      <protection locked="0"/>
    </xf>
    <xf numFmtId="166" fontId="2" fillId="2" borderId="0" xfId="0" applyNumberFormat="1" applyFont="1" applyFill="1" applyBorder="1" applyAlignment="1" applyProtection="1">
      <alignment horizontal="center"/>
    </xf>
    <xf numFmtId="0" fontId="2" fillId="3" borderId="0" xfId="0" applyFont="1" applyFill="1" applyBorder="1" applyAlignment="1" applyProtection="1">
      <alignment wrapText="1"/>
    </xf>
    <xf numFmtId="0" fontId="0" fillId="0" borderId="0" xfId="0" applyFont="1" applyBorder="1" applyAlignment="1" applyProtection="1">
      <alignment wrapText="1"/>
    </xf>
    <xf numFmtId="0" fontId="18" fillId="5" borderId="0" xfId="0" applyFont="1" applyFill="1" applyBorder="1" applyAlignment="1" applyProtection="1">
      <alignment horizontal="left" vertical="center"/>
      <protection locked="0"/>
    </xf>
    <xf numFmtId="166" fontId="0" fillId="2" borderId="0" xfId="0" applyNumberFormat="1" applyFill="1" applyBorder="1" applyAlignment="1" applyProtection="1">
      <alignment horizontal="center"/>
    </xf>
    <xf numFmtId="0" fontId="0" fillId="2" borderId="0" xfId="0" applyFill="1" applyBorder="1" applyAlignment="1" applyProtection="1">
      <alignment horizontal="center"/>
    </xf>
    <xf numFmtId="0" fontId="0" fillId="5" borderId="0" xfId="0" applyFill="1" applyBorder="1" applyAlignment="1" applyProtection="1">
      <alignment wrapText="1"/>
      <protection locked="0"/>
    </xf>
    <xf numFmtId="0" fontId="2" fillId="3" borderId="0" xfId="0" applyFont="1" applyFill="1" applyBorder="1" applyAlignment="1" applyProtection="1">
      <alignment horizontal="left" vertical="center" wrapText="1"/>
    </xf>
    <xf numFmtId="0" fontId="23" fillId="3" borderId="0" xfId="0" applyFont="1" applyFill="1" applyBorder="1" applyAlignment="1" applyProtection="1">
      <alignment horizontal="left" wrapText="1"/>
    </xf>
    <xf numFmtId="0" fontId="2" fillId="3" borderId="0" xfId="0" applyFont="1" applyFill="1" applyBorder="1" applyAlignment="1" applyProtection="1">
      <alignment horizontal="left" wrapText="1"/>
    </xf>
    <xf numFmtId="0" fontId="18" fillId="2" borderId="0" xfId="0" applyFont="1" applyFill="1" applyBorder="1" applyAlignment="1" applyProtection="1">
      <alignment horizontal="left" vertical="center"/>
    </xf>
    <xf numFmtId="0" fontId="0" fillId="5" borderId="14" xfId="0" applyFill="1" applyBorder="1" applyAlignment="1" applyProtection="1">
      <alignment horizontal="left" vertical="top" wrapText="1"/>
      <protection locked="0"/>
    </xf>
    <xf numFmtId="0" fontId="0" fillId="5" borderId="0" xfId="0" applyFill="1" applyBorder="1" applyAlignment="1" applyProtection="1">
      <alignment horizontal="left" vertical="top"/>
      <protection locked="0"/>
    </xf>
    <xf numFmtId="0" fontId="0" fillId="5" borderId="14" xfId="0" applyFill="1" applyBorder="1" applyAlignment="1" applyProtection="1">
      <alignment horizontal="left" vertical="top"/>
      <protection locked="0"/>
    </xf>
    <xf numFmtId="0" fontId="7" fillId="3" borderId="14" xfId="0" applyFont="1" applyFill="1" applyBorder="1" applyAlignment="1" applyProtection="1">
      <alignment horizontal="left" vertical="center" wrapText="1"/>
    </xf>
    <xf numFmtId="0" fontId="7" fillId="3" borderId="0" xfId="0" applyFont="1" applyFill="1" applyBorder="1" applyAlignment="1" applyProtection="1">
      <alignment horizontal="left" vertical="center" wrapText="1"/>
    </xf>
    <xf numFmtId="0" fontId="0" fillId="5" borderId="0" xfId="0" applyFont="1" applyFill="1" applyBorder="1" applyAlignment="1" applyProtection="1">
      <alignment horizontal="left" vertical="top" wrapText="1"/>
      <protection locked="0"/>
    </xf>
    <xf numFmtId="0" fontId="0" fillId="5" borderId="0" xfId="0" applyFill="1" applyBorder="1" applyAlignment="1" applyProtection="1">
      <alignment horizontal="left" vertical="top" wrapText="1"/>
      <protection locked="0"/>
    </xf>
    <xf numFmtId="0" fontId="32" fillId="3" borderId="14" xfId="0" applyFont="1" applyFill="1" applyBorder="1" applyAlignment="1" applyProtection="1">
      <alignment horizontal="left" vertical="center" wrapText="1"/>
    </xf>
    <xf numFmtId="0" fontId="22" fillId="3" borderId="0" xfId="0" applyFont="1" applyFill="1" applyBorder="1" applyAlignment="1" applyProtection="1">
      <alignment horizontal="left" vertical="center" wrapText="1"/>
    </xf>
    <xf numFmtId="0" fontId="0" fillId="0" borderId="0" xfId="0" applyAlignment="1" applyProtection="1">
      <alignment horizontal="left" vertical="center"/>
    </xf>
    <xf numFmtId="0" fontId="34" fillId="3" borderId="14" xfId="0" applyFont="1" applyFill="1" applyBorder="1" applyAlignment="1" applyProtection="1">
      <alignment horizontal="left" vertical="center" wrapText="1"/>
    </xf>
    <xf numFmtId="0" fontId="34" fillId="3" borderId="0" xfId="0" applyFont="1" applyFill="1" applyBorder="1" applyAlignment="1" applyProtection="1">
      <alignment horizontal="left" vertical="center" wrapText="1"/>
    </xf>
  </cellXfs>
  <cellStyles count="3">
    <cellStyle name="Komma" xfId="1" builtinId="3"/>
    <cellStyle name="Prozent" xfId="2" builtinId="5"/>
    <cellStyle name="Standard" xfId="0" builtinId="0"/>
  </cellStyles>
  <dxfs count="8">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s>
  <tableStyles count="0" defaultTableStyle="TableStyleMedium2" defaultPivotStyle="PivotStyleLight16"/>
  <colors>
    <mruColors>
      <color rgb="FFFFFFCC"/>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16</xdr:col>
      <xdr:colOff>447675</xdr:colOff>
      <xdr:row>39</xdr:row>
      <xdr:rowOff>28575</xdr:rowOff>
    </xdr:from>
    <xdr:to>
      <xdr:col>16</xdr:col>
      <xdr:colOff>447676</xdr:colOff>
      <xdr:row>40</xdr:row>
      <xdr:rowOff>9525</xdr:rowOff>
    </xdr:to>
    <xdr:cxnSp macro="">
      <xdr:nvCxnSpPr>
        <xdr:cNvPr id="5" name="Gerade Verbindung mit Pfeil 4"/>
        <xdr:cNvCxnSpPr/>
      </xdr:nvCxnSpPr>
      <xdr:spPr>
        <a:xfrm flipH="1">
          <a:off x="7277100" y="5676900"/>
          <a:ext cx="1" cy="18097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129540</xdr:colOff>
      <xdr:row>21</xdr:row>
      <xdr:rowOff>99060</xdr:rowOff>
    </xdr:from>
    <xdr:to>
      <xdr:col>5</xdr:col>
      <xdr:colOff>184150</xdr:colOff>
      <xdr:row>21</xdr:row>
      <xdr:rowOff>101602</xdr:rowOff>
    </xdr:to>
    <xdr:cxnSp macro="">
      <xdr:nvCxnSpPr>
        <xdr:cNvPr id="8" name="Gerader Verbinder 7"/>
        <xdr:cNvCxnSpPr/>
      </xdr:nvCxnSpPr>
      <xdr:spPr>
        <a:xfrm>
          <a:off x="1447800" y="1805940"/>
          <a:ext cx="1182370" cy="2542"/>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190500</xdr:colOff>
      <xdr:row>21</xdr:row>
      <xdr:rowOff>101600</xdr:rowOff>
    </xdr:from>
    <xdr:to>
      <xdr:col>12</xdr:col>
      <xdr:colOff>11205</xdr:colOff>
      <xdr:row>21</xdr:row>
      <xdr:rowOff>112060</xdr:rowOff>
    </xdr:to>
    <xdr:cxnSp macro="">
      <xdr:nvCxnSpPr>
        <xdr:cNvPr id="11" name="Gerader Verbinder 10"/>
        <xdr:cNvCxnSpPr/>
      </xdr:nvCxnSpPr>
      <xdr:spPr>
        <a:xfrm>
          <a:off x="3625850" y="2095500"/>
          <a:ext cx="3141755" cy="10460"/>
        </a:xfrm>
        <a:prstGeom prst="line">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381000</xdr:colOff>
      <xdr:row>19</xdr:row>
      <xdr:rowOff>14395</xdr:rowOff>
    </xdr:from>
    <xdr:to>
      <xdr:col>16</xdr:col>
      <xdr:colOff>495300</xdr:colOff>
      <xdr:row>20</xdr:row>
      <xdr:rowOff>267260</xdr:rowOff>
    </xdr:to>
    <xdr:grpSp>
      <xdr:nvGrpSpPr>
        <xdr:cNvPr id="24" name="Gruppieren 23"/>
        <xdr:cNvGrpSpPr/>
      </xdr:nvGrpSpPr>
      <xdr:grpSpPr>
        <a:xfrm>
          <a:off x="8686800" y="3428155"/>
          <a:ext cx="3322320" cy="611005"/>
          <a:chOff x="5468471" y="1572013"/>
          <a:chExt cx="1949823" cy="387335"/>
        </a:xfrm>
      </xdr:grpSpPr>
      <xdr:cxnSp macro="">
        <xdr:nvCxnSpPr>
          <xdr:cNvPr id="13" name="Gerader Verbinder 12"/>
          <xdr:cNvCxnSpPr/>
        </xdr:nvCxnSpPr>
        <xdr:spPr>
          <a:xfrm>
            <a:off x="7418294" y="1572013"/>
            <a:ext cx="0" cy="198948"/>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15" name="Gerader Verbinder 14"/>
          <xdr:cNvCxnSpPr/>
        </xdr:nvCxnSpPr>
        <xdr:spPr>
          <a:xfrm flipH="1">
            <a:off x="5468471" y="1777813"/>
            <a:ext cx="1948143" cy="0"/>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20" name="Gerade Verbindung mit Pfeil 19"/>
          <xdr:cNvCxnSpPr/>
        </xdr:nvCxnSpPr>
        <xdr:spPr>
          <a:xfrm flipH="1">
            <a:off x="5472393" y="1776132"/>
            <a:ext cx="1" cy="183216"/>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12</xdr:col>
      <xdr:colOff>365312</xdr:colOff>
      <xdr:row>23</xdr:row>
      <xdr:rowOff>194063</xdr:rowOff>
    </xdr:from>
    <xdr:to>
      <xdr:col>16</xdr:col>
      <xdr:colOff>546100</xdr:colOff>
      <xdr:row>26</xdr:row>
      <xdr:rowOff>19050</xdr:rowOff>
    </xdr:to>
    <xdr:grpSp>
      <xdr:nvGrpSpPr>
        <xdr:cNvPr id="25" name="Gruppieren 24"/>
        <xdr:cNvGrpSpPr/>
      </xdr:nvGrpSpPr>
      <xdr:grpSpPr>
        <a:xfrm>
          <a:off x="8671112" y="4667003"/>
          <a:ext cx="3388808" cy="465067"/>
          <a:chOff x="5468471" y="1572013"/>
          <a:chExt cx="1949823" cy="387335"/>
        </a:xfrm>
      </xdr:grpSpPr>
      <xdr:cxnSp macro="">
        <xdr:nvCxnSpPr>
          <xdr:cNvPr id="26" name="Gerader Verbinder 25"/>
          <xdr:cNvCxnSpPr/>
        </xdr:nvCxnSpPr>
        <xdr:spPr>
          <a:xfrm>
            <a:off x="7418294" y="1572013"/>
            <a:ext cx="0" cy="198948"/>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27" name="Gerader Verbinder 26"/>
          <xdr:cNvCxnSpPr/>
        </xdr:nvCxnSpPr>
        <xdr:spPr>
          <a:xfrm flipH="1">
            <a:off x="5468471" y="1777813"/>
            <a:ext cx="1948143" cy="0"/>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28" name="Gerade Verbindung mit Pfeil 27"/>
          <xdr:cNvCxnSpPr/>
        </xdr:nvCxnSpPr>
        <xdr:spPr>
          <a:xfrm flipH="1">
            <a:off x="5472393" y="1776132"/>
            <a:ext cx="1" cy="183216"/>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12</xdr:col>
      <xdr:colOff>372036</xdr:colOff>
      <xdr:row>29</xdr:row>
      <xdr:rowOff>5430</xdr:rowOff>
    </xdr:from>
    <xdr:to>
      <xdr:col>16</xdr:col>
      <xdr:colOff>492125</xdr:colOff>
      <xdr:row>30</xdr:row>
      <xdr:rowOff>319367</xdr:rowOff>
    </xdr:to>
    <xdr:grpSp>
      <xdr:nvGrpSpPr>
        <xdr:cNvPr id="29" name="Gruppieren 28"/>
        <xdr:cNvGrpSpPr/>
      </xdr:nvGrpSpPr>
      <xdr:grpSpPr>
        <a:xfrm>
          <a:off x="8677836" y="5689950"/>
          <a:ext cx="3328109" cy="496817"/>
          <a:chOff x="5468471" y="1572013"/>
          <a:chExt cx="1949823" cy="387335"/>
        </a:xfrm>
      </xdr:grpSpPr>
      <xdr:cxnSp macro="">
        <xdr:nvCxnSpPr>
          <xdr:cNvPr id="30" name="Gerader Verbinder 29"/>
          <xdr:cNvCxnSpPr/>
        </xdr:nvCxnSpPr>
        <xdr:spPr>
          <a:xfrm>
            <a:off x="7418294" y="1572013"/>
            <a:ext cx="0" cy="198948"/>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31" name="Gerader Verbinder 30"/>
          <xdr:cNvCxnSpPr/>
        </xdr:nvCxnSpPr>
        <xdr:spPr>
          <a:xfrm flipH="1">
            <a:off x="5468471" y="1777813"/>
            <a:ext cx="1948143" cy="0"/>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32" name="Gerade Verbindung mit Pfeil 31"/>
          <xdr:cNvCxnSpPr/>
        </xdr:nvCxnSpPr>
        <xdr:spPr>
          <a:xfrm flipH="1">
            <a:off x="5472393" y="1776132"/>
            <a:ext cx="1" cy="183216"/>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9</xdr:col>
      <xdr:colOff>110490</xdr:colOff>
      <xdr:row>31</xdr:row>
      <xdr:rowOff>133350</xdr:rowOff>
    </xdr:from>
    <xdr:to>
      <xdr:col>11</xdr:col>
      <xdr:colOff>400050</xdr:colOff>
      <xdr:row>31</xdr:row>
      <xdr:rowOff>134620</xdr:rowOff>
    </xdr:to>
    <xdr:cxnSp macro="">
      <xdr:nvCxnSpPr>
        <xdr:cNvPr id="34" name="Gerader Verbinder 33"/>
        <xdr:cNvCxnSpPr/>
      </xdr:nvCxnSpPr>
      <xdr:spPr>
        <a:xfrm flipV="1">
          <a:off x="5006340" y="4273550"/>
          <a:ext cx="1661160" cy="1270"/>
        </a:xfrm>
        <a:prstGeom prst="line">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107950</xdr:colOff>
      <xdr:row>26</xdr:row>
      <xdr:rowOff>116840</xdr:rowOff>
    </xdr:from>
    <xdr:to>
      <xdr:col>5</xdr:col>
      <xdr:colOff>162560</xdr:colOff>
      <xdr:row>26</xdr:row>
      <xdr:rowOff>119382</xdr:rowOff>
    </xdr:to>
    <xdr:cxnSp macro="">
      <xdr:nvCxnSpPr>
        <xdr:cNvPr id="36" name="Gerader Verbinder 35"/>
        <xdr:cNvCxnSpPr/>
      </xdr:nvCxnSpPr>
      <xdr:spPr>
        <a:xfrm>
          <a:off x="1581150" y="2879090"/>
          <a:ext cx="1038860" cy="2542"/>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438150</xdr:colOff>
      <xdr:row>19</xdr:row>
      <xdr:rowOff>260350</xdr:rowOff>
    </xdr:from>
    <xdr:to>
      <xdr:col>6</xdr:col>
      <xdr:colOff>438150</xdr:colOff>
      <xdr:row>20</xdr:row>
      <xdr:rowOff>88900</xdr:rowOff>
    </xdr:to>
    <xdr:cxnSp macro="">
      <xdr:nvCxnSpPr>
        <xdr:cNvPr id="12" name="Gerade Verbindung mit Pfeil 11"/>
        <xdr:cNvCxnSpPr/>
      </xdr:nvCxnSpPr>
      <xdr:spPr>
        <a:xfrm>
          <a:off x="3009900" y="1574800"/>
          <a:ext cx="0" cy="184150"/>
        </a:xfrm>
        <a:prstGeom prst="straightConnector1">
          <a:avLst/>
        </a:prstGeom>
        <a:ln>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8</xdr:col>
      <xdr:colOff>241300</xdr:colOff>
      <xdr:row>26</xdr:row>
      <xdr:rowOff>120650</xdr:rowOff>
    </xdr:from>
    <xdr:to>
      <xdr:col>11</xdr:col>
      <xdr:colOff>423955</xdr:colOff>
      <xdr:row>26</xdr:row>
      <xdr:rowOff>124760</xdr:rowOff>
    </xdr:to>
    <xdr:cxnSp macro="">
      <xdr:nvCxnSpPr>
        <xdr:cNvPr id="37" name="Gerader Verbinder 36"/>
        <xdr:cNvCxnSpPr/>
      </xdr:nvCxnSpPr>
      <xdr:spPr>
        <a:xfrm>
          <a:off x="4432300" y="3162300"/>
          <a:ext cx="2259105" cy="4110"/>
        </a:xfrm>
        <a:prstGeom prst="line">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97790</xdr:colOff>
      <xdr:row>36</xdr:row>
      <xdr:rowOff>120650</xdr:rowOff>
    </xdr:from>
    <xdr:to>
      <xdr:col>11</xdr:col>
      <xdr:colOff>387350</xdr:colOff>
      <xdr:row>36</xdr:row>
      <xdr:rowOff>121920</xdr:rowOff>
    </xdr:to>
    <xdr:cxnSp macro="">
      <xdr:nvCxnSpPr>
        <xdr:cNvPr id="39" name="Gerader Verbinder 38"/>
        <xdr:cNvCxnSpPr/>
      </xdr:nvCxnSpPr>
      <xdr:spPr>
        <a:xfrm flipV="1">
          <a:off x="4993640" y="5308600"/>
          <a:ext cx="1661160" cy="1270"/>
        </a:xfrm>
        <a:prstGeom prst="line">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69850</xdr:colOff>
      <xdr:row>36</xdr:row>
      <xdr:rowOff>110490</xdr:rowOff>
    </xdr:from>
    <xdr:to>
      <xdr:col>5</xdr:col>
      <xdr:colOff>124460</xdr:colOff>
      <xdr:row>36</xdr:row>
      <xdr:rowOff>113032</xdr:rowOff>
    </xdr:to>
    <xdr:cxnSp macro="">
      <xdr:nvCxnSpPr>
        <xdr:cNvPr id="40" name="Gerader Verbinder 39"/>
        <xdr:cNvCxnSpPr/>
      </xdr:nvCxnSpPr>
      <xdr:spPr>
        <a:xfrm>
          <a:off x="1543050" y="5298440"/>
          <a:ext cx="867410" cy="2542"/>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101600</xdr:colOff>
      <xdr:row>31</xdr:row>
      <xdr:rowOff>135890</xdr:rowOff>
    </xdr:from>
    <xdr:to>
      <xdr:col>5</xdr:col>
      <xdr:colOff>156210</xdr:colOff>
      <xdr:row>31</xdr:row>
      <xdr:rowOff>138432</xdr:rowOff>
    </xdr:to>
    <xdr:cxnSp macro="">
      <xdr:nvCxnSpPr>
        <xdr:cNvPr id="42" name="Gerader Verbinder 41"/>
        <xdr:cNvCxnSpPr/>
      </xdr:nvCxnSpPr>
      <xdr:spPr>
        <a:xfrm>
          <a:off x="1574800" y="4276090"/>
          <a:ext cx="867410" cy="2542"/>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234948</xdr:colOff>
      <xdr:row>40</xdr:row>
      <xdr:rowOff>82550</xdr:rowOff>
    </xdr:from>
    <xdr:to>
      <xdr:col>15</xdr:col>
      <xdr:colOff>461208</xdr:colOff>
      <xdr:row>41</xdr:row>
      <xdr:rowOff>139700</xdr:rowOff>
    </xdr:to>
    <xdr:grpSp>
      <xdr:nvGrpSpPr>
        <xdr:cNvPr id="9" name="Gruppieren 8"/>
        <xdr:cNvGrpSpPr/>
      </xdr:nvGrpSpPr>
      <xdr:grpSpPr>
        <a:xfrm>
          <a:off x="9356088" y="8068310"/>
          <a:ext cx="2093160" cy="240030"/>
          <a:chOff x="7734300" y="6057900"/>
          <a:chExt cx="962891" cy="241300"/>
        </a:xfrm>
      </xdr:grpSpPr>
      <xdr:cxnSp macro="">
        <xdr:nvCxnSpPr>
          <xdr:cNvPr id="33" name="Gerader Verbinder 32"/>
          <xdr:cNvCxnSpPr/>
        </xdr:nvCxnSpPr>
        <xdr:spPr>
          <a:xfrm flipV="1">
            <a:off x="7734300" y="6062250"/>
            <a:ext cx="962891" cy="2000"/>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4" name="Gerade Verbindung mit Pfeil 3"/>
          <xdr:cNvCxnSpPr/>
        </xdr:nvCxnSpPr>
        <xdr:spPr>
          <a:xfrm flipH="1">
            <a:off x="7734300" y="6057900"/>
            <a:ext cx="6350" cy="24130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15</xdr:col>
      <xdr:colOff>260350</xdr:colOff>
      <xdr:row>42</xdr:row>
      <xdr:rowOff>101600</xdr:rowOff>
    </xdr:from>
    <xdr:to>
      <xdr:col>15</xdr:col>
      <xdr:colOff>501650</xdr:colOff>
      <xdr:row>42</xdr:row>
      <xdr:rowOff>101600</xdr:rowOff>
    </xdr:to>
    <xdr:cxnSp macro="">
      <xdr:nvCxnSpPr>
        <xdr:cNvPr id="35" name="Gerade Verbindung mit Pfeil 34"/>
        <xdr:cNvCxnSpPr/>
      </xdr:nvCxnSpPr>
      <xdr:spPr>
        <a:xfrm>
          <a:off x="8496300" y="6445250"/>
          <a:ext cx="241300" cy="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22225</xdr:colOff>
      <xdr:row>31</xdr:row>
      <xdr:rowOff>6350</xdr:rowOff>
    </xdr:from>
    <xdr:to>
      <xdr:col>16</xdr:col>
      <xdr:colOff>476249</xdr:colOff>
      <xdr:row>33</xdr:row>
      <xdr:rowOff>190500</xdr:rowOff>
    </xdr:to>
    <xdr:grpSp>
      <xdr:nvGrpSpPr>
        <xdr:cNvPr id="21" name="Gruppieren 20"/>
        <xdr:cNvGrpSpPr/>
      </xdr:nvGrpSpPr>
      <xdr:grpSpPr>
        <a:xfrm>
          <a:off x="9143365" y="6193790"/>
          <a:ext cx="2846704" cy="565150"/>
          <a:chOff x="7556500" y="3048000"/>
          <a:chExt cx="1724024" cy="577850"/>
        </a:xfrm>
      </xdr:grpSpPr>
      <xdr:sp macro="" textlink="">
        <xdr:nvSpPr>
          <xdr:cNvPr id="17" name="Geschweifte Klammer rechts 16"/>
          <xdr:cNvSpPr/>
        </xdr:nvSpPr>
        <xdr:spPr>
          <a:xfrm>
            <a:off x="7556500" y="3048000"/>
            <a:ext cx="190500" cy="577850"/>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de-DE" sz="1100"/>
          </a:p>
        </xdr:txBody>
      </xdr:sp>
      <xdr:grpSp>
        <xdr:nvGrpSpPr>
          <xdr:cNvPr id="38" name="Gruppieren 37"/>
          <xdr:cNvGrpSpPr/>
        </xdr:nvGrpSpPr>
        <xdr:grpSpPr>
          <a:xfrm flipH="1">
            <a:off x="7732789" y="3336931"/>
            <a:ext cx="1547735" cy="107949"/>
            <a:chOff x="7732319" y="6062075"/>
            <a:chExt cx="964872" cy="217912"/>
          </a:xfrm>
        </xdr:grpSpPr>
        <xdr:cxnSp macro="">
          <xdr:nvCxnSpPr>
            <xdr:cNvPr id="41" name="Gerader Verbinder 40"/>
            <xdr:cNvCxnSpPr/>
          </xdr:nvCxnSpPr>
          <xdr:spPr>
            <a:xfrm flipV="1">
              <a:off x="7734300" y="6062250"/>
              <a:ext cx="962891" cy="2000"/>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43" name="Gerade Verbindung mit Pfeil 42"/>
            <xdr:cNvCxnSpPr/>
          </xdr:nvCxnSpPr>
          <xdr:spPr>
            <a:xfrm flipH="1">
              <a:off x="7732319" y="6062075"/>
              <a:ext cx="1978" cy="217912"/>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grpSp>
    <xdr:clientData/>
  </xdr:twoCellAnchor>
  <xdr:twoCellAnchor>
    <xdr:from>
      <xdr:col>13</xdr:col>
      <xdr:colOff>28575</xdr:colOff>
      <xdr:row>26</xdr:row>
      <xdr:rowOff>0</xdr:rowOff>
    </xdr:from>
    <xdr:to>
      <xdr:col>16</xdr:col>
      <xdr:colOff>482599</xdr:colOff>
      <xdr:row>28</xdr:row>
      <xdr:rowOff>184150</xdr:rowOff>
    </xdr:to>
    <xdr:grpSp>
      <xdr:nvGrpSpPr>
        <xdr:cNvPr id="44" name="Gruppieren 43"/>
        <xdr:cNvGrpSpPr/>
      </xdr:nvGrpSpPr>
      <xdr:grpSpPr>
        <a:xfrm>
          <a:off x="9149715" y="5113020"/>
          <a:ext cx="2846704" cy="565150"/>
          <a:chOff x="7556500" y="3048000"/>
          <a:chExt cx="1724024" cy="577850"/>
        </a:xfrm>
      </xdr:grpSpPr>
      <xdr:sp macro="" textlink="">
        <xdr:nvSpPr>
          <xdr:cNvPr id="45" name="Geschweifte Klammer rechts 44"/>
          <xdr:cNvSpPr/>
        </xdr:nvSpPr>
        <xdr:spPr>
          <a:xfrm>
            <a:off x="7556500" y="3048000"/>
            <a:ext cx="190500" cy="577850"/>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de-DE" sz="1100"/>
          </a:p>
        </xdr:txBody>
      </xdr:sp>
      <xdr:grpSp>
        <xdr:nvGrpSpPr>
          <xdr:cNvPr id="46" name="Gruppieren 45"/>
          <xdr:cNvGrpSpPr/>
        </xdr:nvGrpSpPr>
        <xdr:grpSpPr>
          <a:xfrm flipH="1">
            <a:off x="7732789" y="3336931"/>
            <a:ext cx="1547735" cy="107949"/>
            <a:chOff x="7732319" y="6062075"/>
            <a:chExt cx="964872" cy="217912"/>
          </a:xfrm>
        </xdr:grpSpPr>
        <xdr:cxnSp macro="">
          <xdr:nvCxnSpPr>
            <xdr:cNvPr id="47" name="Gerader Verbinder 46"/>
            <xdr:cNvCxnSpPr/>
          </xdr:nvCxnSpPr>
          <xdr:spPr>
            <a:xfrm flipV="1">
              <a:off x="7734300" y="6062250"/>
              <a:ext cx="962891" cy="2000"/>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48" name="Gerade Verbindung mit Pfeil 47"/>
            <xdr:cNvCxnSpPr/>
          </xdr:nvCxnSpPr>
          <xdr:spPr>
            <a:xfrm flipH="1">
              <a:off x="7732319" y="6062075"/>
              <a:ext cx="1978" cy="217912"/>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grpSp>
    <xdr:clientData/>
  </xdr:twoCellAnchor>
  <xdr:twoCellAnchor>
    <xdr:from>
      <xdr:col>13</xdr:col>
      <xdr:colOff>44450</xdr:colOff>
      <xdr:row>36</xdr:row>
      <xdr:rowOff>6350</xdr:rowOff>
    </xdr:from>
    <xdr:to>
      <xdr:col>16</xdr:col>
      <xdr:colOff>449580</xdr:colOff>
      <xdr:row>39</xdr:row>
      <xdr:rowOff>0</xdr:rowOff>
    </xdr:to>
    <xdr:grpSp>
      <xdr:nvGrpSpPr>
        <xdr:cNvPr id="49" name="Gruppieren 48"/>
        <xdr:cNvGrpSpPr/>
      </xdr:nvGrpSpPr>
      <xdr:grpSpPr>
        <a:xfrm>
          <a:off x="9165590" y="7222490"/>
          <a:ext cx="2797810" cy="565150"/>
          <a:chOff x="7556500" y="3048000"/>
          <a:chExt cx="1724024" cy="577850"/>
        </a:xfrm>
      </xdr:grpSpPr>
      <xdr:sp macro="" textlink="">
        <xdr:nvSpPr>
          <xdr:cNvPr id="50" name="Geschweifte Klammer rechts 49"/>
          <xdr:cNvSpPr/>
        </xdr:nvSpPr>
        <xdr:spPr>
          <a:xfrm>
            <a:off x="7556500" y="3048000"/>
            <a:ext cx="190500" cy="577850"/>
          </a:xfrm>
          <a:prstGeom prst="rightBrace">
            <a:avLst>
              <a:gd name="adj1" fmla="val 23095"/>
              <a:gd name="adj2" fmla="val 50000"/>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de-DE" sz="1100"/>
          </a:p>
        </xdr:txBody>
      </xdr:sp>
      <xdr:grpSp>
        <xdr:nvGrpSpPr>
          <xdr:cNvPr id="51" name="Gruppieren 50"/>
          <xdr:cNvGrpSpPr/>
        </xdr:nvGrpSpPr>
        <xdr:grpSpPr>
          <a:xfrm flipH="1">
            <a:off x="7732789" y="3336931"/>
            <a:ext cx="1547735" cy="107949"/>
            <a:chOff x="7732319" y="6062075"/>
            <a:chExt cx="964872" cy="217912"/>
          </a:xfrm>
        </xdr:grpSpPr>
        <xdr:cxnSp macro="">
          <xdr:nvCxnSpPr>
            <xdr:cNvPr id="52" name="Gerader Verbinder 51"/>
            <xdr:cNvCxnSpPr/>
          </xdr:nvCxnSpPr>
          <xdr:spPr>
            <a:xfrm flipV="1">
              <a:off x="7734300" y="6062250"/>
              <a:ext cx="962891" cy="2000"/>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53" name="Gerade Verbindung mit Pfeil 52"/>
            <xdr:cNvCxnSpPr/>
          </xdr:nvCxnSpPr>
          <xdr:spPr>
            <a:xfrm flipH="1">
              <a:off x="7732319" y="6062075"/>
              <a:ext cx="1978" cy="217912"/>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grpSp>
    <xdr:clientData/>
  </xdr:twoCellAnchor>
  <xdr:twoCellAnchor>
    <xdr:from>
      <xdr:col>12</xdr:col>
      <xdr:colOff>378386</xdr:colOff>
      <xdr:row>34</xdr:row>
      <xdr:rowOff>3175</xdr:rowOff>
    </xdr:from>
    <xdr:to>
      <xdr:col>16</xdr:col>
      <xdr:colOff>492125</xdr:colOff>
      <xdr:row>35</xdr:row>
      <xdr:rowOff>265392</xdr:rowOff>
    </xdr:to>
    <xdr:grpSp>
      <xdr:nvGrpSpPr>
        <xdr:cNvPr id="54" name="Gruppieren 53"/>
        <xdr:cNvGrpSpPr/>
      </xdr:nvGrpSpPr>
      <xdr:grpSpPr>
        <a:xfrm>
          <a:off x="8684186" y="6762115"/>
          <a:ext cx="3321759" cy="445097"/>
          <a:chOff x="5468471" y="1572013"/>
          <a:chExt cx="1949823" cy="387335"/>
        </a:xfrm>
      </xdr:grpSpPr>
      <xdr:cxnSp macro="">
        <xdr:nvCxnSpPr>
          <xdr:cNvPr id="55" name="Gerader Verbinder 54"/>
          <xdr:cNvCxnSpPr/>
        </xdr:nvCxnSpPr>
        <xdr:spPr>
          <a:xfrm>
            <a:off x="7418294" y="1572013"/>
            <a:ext cx="0" cy="198948"/>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56" name="Gerader Verbinder 55"/>
          <xdr:cNvCxnSpPr/>
        </xdr:nvCxnSpPr>
        <xdr:spPr>
          <a:xfrm flipH="1">
            <a:off x="5468471" y="1777813"/>
            <a:ext cx="1948143" cy="0"/>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57" name="Gerade Verbindung mit Pfeil 56"/>
          <xdr:cNvCxnSpPr/>
        </xdr:nvCxnSpPr>
        <xdr:spPr>
          <a:xfrm flipH="1">
            <a:off x="5472393" y="1776132"/>
            <a:ext cx="1" cy="183216"/>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13</xdr:col>
      <xdr:colOff>28574</xdr:colOff>
      <xdr:row>21</xdr:row>
      <xdr:rowOff>19050</xdr:rowOff>
    </xdr:from>
    <xdr:to>
      <xdr:col>16</xdr:col>
      <xdr:colOff>546099</xdr:colOff>
      <xdr:row>23</xdr:row>
      <xdr:rowOff>175260</xdr:rowOff>
    </xdr:to>
    <xdr:grpSp>
      <xdr:nvGrpSpPr>
        <xdr:cNvPr id="58" name="Gruppieren 57"/>
        <xdr:cNvGrpSpPr/>
      </xdr:nvGrpSpPr>
      <xdr:grpSpPr>
        <a:xfrm>
          <a:off x="9149714" y="4110990"/>
          <a:ext cx="2910205" cy="537210"/>
          <a:chOff x="7556500" y="3048000"/>
          <a:chExt cx="1724024" cy="577850"/>
        </a:xfrm>
      </xdr:grpSpPr>
      <xdr:sp macro="" textlink="">
        <xdr:nvSpPr>
          <xdr:cNvPr id="59" name="Geschweifte Klammer rechts 58"/>
          <xdr:cNvSpPr/>
        </xdr:nvSpPr>
        <xdr:spPr>
          <a:xfrm>
            <a:off x="7556500" y="3048000"/>
            <a:ext cx="190500" cy="577850"/>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de-DE" sz="1100"/>
          </a:p>
        </xdr:txBody>
      </xdr:sp>
      <xdr:grpSp>
        <xdr:nvGrpSpPr>
          <xdr:cNvPr id="60" name="Gruppieren 59"/>
          <xdr:cNvGrpSpPr/>
        </xdr:nvGrpSpPr>
        <xdr:grpSpPr>
          <a:xfrm flipH="1">
            <a:off x="7732789" y="3336931"/>
            <a:ext cx="1547735" cy="107949"/>
            <a:chOff x="7732319" y="6062075"/>
            <a:chExt cx="964872" cy="217912"/>
          </a:xfrm>
        </xdr:grpSpPr>
        <xdr:cxnSp macro="">
          <xdr:nvCxnSpPr>
            <xdr:cNvPr id="61" name="Gerader Verbinder 60"/>
            <xdr:cNvCxnSpPr/>
          </xdr:nvCxnSpPr>
          <xdr:spPr>
            <a:xfrm flipV="1">
              <a:off x="7734300" y="6062250"/>
              <a:ext cx="962891" cy="2000"/>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62" name="Gerade Verbindung mit Pfeil 61"/>
            <xdr:cNvCxnSpPr/>
          </xdr:nvCxnSpPr>
          <xdr:spPr>
            <a:xfrm flipH="1">
              <a:off x="7732319" y="6062075"/>
              <a:ext cx="1978" cy="217912"/>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grpSp>
    <xdr:clientData/>
  </xdr:twoCellAnchor>
  <xdr:twoCellAnchor>
    <xdr:from>
      <xdr:col>16</xdr:col>
      <xdr:colOff>538480</xdr:colOff>
      <xdr:row>19</xdr:row>
      <xdr:rowOff>8045</xdr:rowOff>
    </xdr:from>
    <xdr:to>
      <xdr:col>16</xdr:col>
      <xdr:colOff>538482</xdr:colOff>
      <xdr:row>22</xdr:row>
      <xdr:rowOff>82550</xdr:rowOff>
    </xdr:to>
    <xdr:cxnSp macro="">
      <xdr:nvCxnSpPr>
        <xdr:cNvPr id="63" name="Gerade Verbindung mit Pfeil 62"/>
        <xdr:cNvCxnSpPr/>
      </xdr:nvCxnSpPr>
      <xdr:spPr>
        <a:xfrm flipH="1">
          <a:off x="9133840" y="1882565"/>
          <a:ext cx="2" cy="943185"/>
        </a:xfrm>
        <a:prstGeom prst="straightConnector1">
          <a:avLst/>
        </a:prstGeom>
        <a:ln>
          <a:prstDash val="sys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D235"/>
  <sheetViews>
    <sheetView tabSelected="1" zoomScaleNormal="100" workbookViewId="0">
      <selection activeCell="M15" sqref="M15"/>
    </sheetView>
  </sheetViews>
  <sheetFormatPr baseColWidth="10" defaultColWidth="11.44140625" defaultRowHeight="14.4" x14ac:dyDescent="0.3"/>
  <cols>
    <col min="1" max="1" width="2.109375" style="22" customWidth="1"/>
    <col min="2" max="2" width="3.88671875" style="22" customWidth="1"/>
    <col min="3" max="3" width="13" style="22" customWidth="1"/>
    <col min="4" max="4" width="9" style="22" customWidth="1"/>
    <col min="5" max="5" width="6.33203125" style="22" customWidth="1"/>
    <col min="6" max="6" width="7.109375" style="22" customWidth="1"/>
    <col min="7" max="7" width="16" style="22" customWidth="1"/>
    <col min="8" max="8" width="8.33203125" style="22" customWidth="1"/>
    <col min="9" max="9" width="15.5546875" style="22" customWidth="1"/>
    <col min="10" max="10" width="19" style="22" customWidth="1"/>
    <col min="11" max="11" width="11.44140625" style="22" customWidth="1"/>
    <col min="12" max="12" width="9.33203125" style="22" customWidth="1"/>
    <col min="13" max="13" width="11.88671875" style="22" customWidth="1"/>
    <col min="14" max="14" width="8.6640625" style="22" customWidth="1"/>
    <col min="15" max="15" width="18.5546875" style="22" customWidth="1"/>
    <col min="16" max="16" width="7.6640625" style="22" customWidth="1"/>
    <col min="17" max="17" width="13.109375" style="22" customWidth="1"/>
    <col min="18" max="18" width="8.109375" style="22" customWidth="1"/>
    <col min="19" max="19" width="16.109375" style="22" customWidth="1"/>
    <col min="20" max="16384" width="11.44140625" style="22"/>
  </cols>
  <sheetData>
    <row r="1" spans="1:19" ht="12.75" customHeight="1" x14ac:dyDescent="0.3">
      <c r="A1" s="1"/>
      <c r="B1" s="1"/>
      <c r="C1" s="1"/>
      <c r="D1" s="1"/>
      <c r="E1" s="1"/>
      <c r="F1" s="1"/>
      <c r="G1" s="1"/>
      <c r="H1" s="1"/>
      <c r="I1" s="1"/>
      <c r="J1" s="1"/>
      <c r="K1" s="1"/>
      <c r="L1" s="1"/>
      <c r="M1" s="1"/>
      <c r="N1" s="1"/>
      <c r="O1" s="1"/>
      <c r="P1" s="1"/>
      <c r="Q1" s="1"/>
      <c r="R1" s="1"/>
      <c r="S1" s="1"/>
    </row>
    <row r="2" spans="1:19" ht="19.95" customHeight="1" x14ac:dyDescent="0.45">
      <c r="A2" s="1"/>
      <c r="B2" s="216" t="s">
        <v>145</v>
      </c>
      <c r="C2" s="217"/>
      <c r="D2" s="217"/>
      <c r="E2" s="217"/>
      <c r="F2" s="217"/>
      <c r="G2" s="217"/>
      <c r="H2" s="217"/>
      <c r="I2" s="217"/>
      <c r="J2" s="217"/>
      <c r="K2" s="217"/>
      <c r="L2" s="217"/>
      <c r="M2" s="217"/>
      <c r="N2" s="217"/>
      <c r="O2" s="217"/>
      <c r="P2" s="217"/>
      <c r="Q2" s="1"/>
      <c r="R2" s="1"/>
      <c r="S2" s="1"/>
    </row>
    <row r="3" spans="1:19" x14ac:dyDescent="0.3">
      <c r="A3" s="1"/>
      <c r="B3" s="227" t="s">
        <v>160</v>
      </c>
      <c r="C3" s="228"/>
      <c r="D3" s="228"/>
      <c r="E3" s="228"/>
      <c r="F3" s="228"/>
      <c r="G3" s="228"/>
      <c r="H3" s="228"/>
      <c r="I3" s="228"/>
      <c r="J3" s="228"/>
      <c r="K3" s="228"/>
      <c r="L3" s="228"/>
      <c r="M3" s="228"/>
      <c r="N3" s="228"/>
      <c r="O3" s="228"/>
      <c r="P3" s="228"/>
      <c r="Q3" s="228"/>
      <c r="R3" s="228"/>
      <c r="S3" s="228"/>
    </row>
    <row r="4" spans="1:19" ht="6" customHeight="1" x14ac:dyDescent="0.3">
      <c r="A4" s="1"/>
      <c r="B4" s="1"/>
      <c r="C4" s="1"/>
      <c r="D4" s="1"/>
      <c r="E4" s="1"/>
      <c r="F4" s="1"/>
      <c r="G4" s="1"/>
      <c r="H4" s="1"/>
      <c r="I4" s="1"/>
      <c r="J4" s="1"/>
      <c r="K4" s="1"/>
      <c r="L4" s="1"/>
      <c r="M4" s="1"/>
      <c r="N4" s="1"/>
      <c r="O4" s="1"/>
      <c r="P4" s="1"/>
      <c r="Q4" s="1"/>
      <c r="R4" s="1"/>
      <c r="S4" s="1"/>
    </row>
    <row r="5" spans="1:19" ht="18" x14ac:dyDescent="0.35">
      <c r="A5" s="1"/>
      <c r="B5" s="79" t="s">
        <v>30</v>
      </c>
      <c r="C5" s="1"/>
      <c r="D5" s="1"/>
      <c r="E5" s="1"/>
      <c r="F5" s="1"/>
      <c r="G5" s="1"/>
      <c r="H5" s="1"/>
      <c r="I5" s="1"/>
      <c r="J5" s="1"/>
      <c r="K5" s="1"/>
      <c r="L5" s="1"/>
      <c r="M5" s="1"/>
      <c r="N5" s="1"/>
      <c r="O5" s="1"/>
      <c r="P5" s="1"/>
      <c r="Q5" s="1"/>
      <c r="R5" s="1"/>
      <c r="S5" s="1"/>
    </row>
    <row r="6" spans="1:19" ht="12.75" customHeight="1" x14ac:dyDescent="0.3">
      <c r="A6" s="1"/>
      <c r="B6" s="1"/>
      <c r="C6" s="1"/>
      <c r="D6" s="1"/>
      <c r="E6" s="1"/>
      <c r="F6" s="1"/>
      <c r="G6" s="1"/>
      <c r="H6" s="1"/>
      <c r="I6" s="1"/>
      <c r="J6" s="1"/>
      <c r="K6" s="1"/>
      <c r="L6" s="1"/>
      <c r="M6" s="1"/>
      <c r="N6" s="1"/>
      <c r="O6" s="1"/>
      <c r="P6" s="1"/>
      <c r="Q6" s="1"/>
      <c r="R6" s="1"/>
      <c r="S6" s="1"/>
    </row>
    <row r="7" spans="1:19" s="87" customFormat="1" ht="21" customHeight="1" x14ac:dyDescent="0.3">
      <c r="A7" s="45"/>
      <c r="B7" s="46" t="s">
        <v>46</v>
      </c>
      <c r="C7" s="45"/>
      <c r="D7" s="45"/>
      <c r="E7" s="229"/>
      <c r="F7" s="229"/>
      <c r="G7" s="229"/>
      <c r="H7" s="229"/>
      <c r="I7" s="45"/>
      <c r="J7" s="46" t="s">
        <v>48</v>
      </c>
      <c r="K7" s="91"/>
      <c r="L7" s="45"/>
      <c r="M7" s="46" t="s">
        <v>47</v>
      </c>
      <c r="N7" s="45"/>
      <c r="O7" s="229"/>
      <c r="P7" s="229"/>
      <c r="Q7" s="229"/>
      <c r="R7" s="229"/>
      <c r="S7" s="45"/>
    </row>
    <row r="8" spans="1:19" s="87" customFormat="1" ht="8.25" customHeight="1" x14ac:dyDescent="0.3">
      <c r="A8" s="45"/>
      <c r="B8" s="46"/>
      <c r="C8" s="45"/>
      <c r="D8" s="45"/>
      <c r="E8" s="45"/>
      <c r="F8" s="45"/>
      <c r="G8" s="45"/>
      <c r="H8" s="45"/>
      <c r="I8" s="45"/>
      <c r="J8" s="45"/>
      <c r="K8" s="45"/>
      <c r="L8" s="45"/>
      <c r="M8" s="45"/>
      <c r="N8" s="45"/>
      <c r="O8" s="45"/>
      <c r="P8" s="45"/>
      <c r="Q8" s="45"/>
      <c r="R8" s="45"/>
      <c r="S8" s="45"/>
    </row>
    <row r="9" spans="1:19" s="87" customFormat="1" ht="21" customHeight="1" x14ac:dyDescent="0.3">
      <c r="A9" s="45"/>
      <c r="B9" s="46" t="s">
        <v>88</v>
      </c>
      <c r="C9" s="45"/>
      <c r="D9" s="45"/>
      <c r="E9" s="94">
        <v>0</v>
      </c>
      <c r="F9" s="45"/>
      <c r="G9" s="45"/>
      <c r="H9" s="45"/>
      <c r="I9" s="45"/>
      <c r="J9" s="46"/>
      <c r="K9" s="46"/>
      <c r="L9" s="46"/>
      <c r="M9" s="46"/>
      <c r="N9" s="46"/>
      <c r="O9" s="46"/>
      <c r="P9" s="46"/>
      <c r="Q9" s="46"/>
      <c r="R9" s="46"/>
      <c r="S9" s="46"/>
    </row>
    <row r="10" spans="1:19" s="87" customFormat="1" ht="15" customHeight="1" x14ac:dyDescent="0.3">
      <c r="A10" s="45"/>
      <c r="B10" s="46"/>
      <c r="C10" s="45"/>
      <c r="D10" s="45"/>
      <c r="E10" s="45"/>
      <c r="F10" s="45"/>
      <c r="G10" s="45"/>
      <c r="H10" s="45"/>
      <c r="I10" s="45"/>
      <c r="J10" s="46"/>
      <c r="K10" s="45"/>
      <c r="L10" s="45"/>
      <c r="M10" s="46"/>
      <c r="N10" s="45"/>
      <c r="O10" s="45"/>
      <c r="P10" s="45"/>
      <c r="Q10" s="45"/>
      <c r="R10" s="45"/>
      <c r="S10" s="45"/>
    </row>
    <row r="11" spans="1:19" s="88" customFormat="1" ht="24" customHeight="1" x14ac:dyDescent="0.35">
      <c r="A11" s="48"/>
      <c r="B11" s="47" t="s">
        <v>0</v>
      </c>
      <c r="C11" s="47" t="s">
        <v>4</v>
      </c>
      <c r="D11" s="47"/>
      <c r="E11" s="48"/>
      <c r="F11" s="48"/>
      <c r="G11" s="48"/>
      <c r="H11" s="48"/>
      <c r="I11" s="48"/>
      <c r="J11" s="48"/>
      <c r="K11" s="48"/>
      <c r="L11" s="48"/>
      <c r="M11" s="48"/>
      <c r="N11" s="48"/>
      <c r="O11" s="48"/>
      <c r="P11" s="48"/>
      <c r="Q11" s="49"/>
      <c r="R11" s="49"/>
      <c r="S11" s="49"/>
    </row>
    <row r="12" spans="1:19" ht="12.6" customHeight="1" x14ac:dyDescent="0.3">
      <c r="A12" s="1"/>
      <c r="B12" s="1"/>
      <c r="C12" s="1"/>
      <c r="D12" s="1"/>
      <c r="E12" s="1"/>
      <c r="F12" s="1"/>
      <c r="G12" s="1"/>
      <c r="H12" s="1"/>
      <c r="I12" s="1"/>
      <c r="J12" s="1"/>
      <c r="K12" s="1"/>
      <c r="L12" s="1"/>
      <c r="M12" s="1"/>
      <c r="N12" s="1"/>
      <c r="O12" s="1"/>
      <c r="P12" s="1"/>
      <c r="Q12" s="48"/>
      <c r="R12" s="48"/>
      <c r="S12" s="48"/>
    </row>
    <row r="13" spans="1:19" ht="12.6" customHeight="1" x14ac:dyDescent="0.3">
      <c r="A13" s="1"/>
      <c r="B13" s="1"/>
      <c r="C13" s="23" t="s">
        <v>81</v>
      </c>
      <c r="D13" s="1"/>
      <c r="E13" s="1"/>
      <c r="F13" s="1"/>
      <c r="G13" s="1"/>
      <c r="H13" s="1"/>
      <c r="I13" s="1"/>
      <c r="J13" s="1"/>
      <c r="K13" s="1"/>
      <c r="L13" s="1"/>
      <c r="M13" s="1"/>
      <c r="N13" s="1"/>
      <c r="O13" s="1"/>
      <c r="P13" s="1"/>
      <c r="Q13" s="48"/>
      <c r="R13" s="48"/>
      <c r="S13" s="48"/>
    </row>
    <row r="14" spans="1:19" ht="12.6" customHeight="1" x14ac:dyDescent="0.3">
      <c r="A14" s="1"/>
      <c r="B14" s="1"/>
      <c r="C14" s="1"/>
      <c r="D14" s="1"/>
      <c r="E14" s="1"/>
      <c r="F14" s="1"/>
      <c r="G14" s="1"/>
      <c r="H14" s="1"/>
      <c r="I14" s="1"/>
      <c r="J14" s="1"/>
      <c r="K14" s="1"/>
      <c r="L14" s="1"/>
      <c r="M14" s="1"/>
      <c r="N14" s="1"/>
      <c r="O14" s="1"/>
      <c r="P14" s="1"/>
      <c r="Q14" s="48"/>
      <c r="R14" s="48"/>
      <c r="S14" s="48"/>
    </row>
    <row r="15" spans="1:19" ht="15.6" x14ac:dyDescent="0.3">
      <c r="A15" s="1"/>
      <c r="B15" s="1"/>
      <c r="C15" s="1" t="s">
        <v>24</v>
      </c>
      <c r="D15" s="1"/>
      <c r="E15" s="1"/>
      <c r="F15" s="1"/>
      <c r="G15" s="1"/>
      <c r="H15" s="1"/>
      <c r="I15" s="1"/>
      <c r="J15" s="1"/>
      <c r="K15" s="1"/>
      <c r="L15" s="48"/>
      <c r="M15" s="92">
        <v>1</v>
      </c>
      <c r="N15" s="50" t="s">
        <v>51</v>
      </c>
      <c r="O15" s="51"/>
      <c r="P15" s="51"/>
      <c r="Q15" s="52">
        <f>M15</f>
        <v>1</v>
      </c>
      <c r="R15" s="53"/>
      <c r="S15" s="48"/>
    </row>
    <row r="16" spans="1:19" ht="6" customHeight="1" x14ac:dyDescent="0.3">
      <c r="A16" s="1"/>
      <c r="B16" s="1"/>
      <c r="C16" s="1"/>
      <c r="D16" s="1"/>
      <c r="E16" s="1"/>
      <c r="F16" s="1"/>
      <c r="G16" s="1"/>
      <c r="H16" s="1"/>
      <c r="I16" s="1"/>
      <c r="J16" s="1"/>
      <c r="K16" s="1"/>
      <c r="L16" s="48"/>
      <c r="M16" s="51"/>
      <c r="N16" s="50"/>
      <c r="O16" s="51"/>
      <c r="P16" s="51"/>
      <c r="Q16" s="54"/>
      <c r="R16" s="48"/>
      <c r="S16" s="48"/>
    </row>
    <row r="17" spans="1:19" ht="16.5" customHeight="1" x14ac:dyDescent="0.3">
      <c r="A17" s="1"/>
      <c r="B17" s="1"/>
      <c r="C17" s="1" t="s">
        <v>29</v>
      </c>
      <c r="D17" s="1"/>
      <c r="E17" s="1"/>
      <c r="F17" s="1"/>
      <c r="G17" s="1"/>
      <c r="H17" s="1"/>
      <c r="I17" s="1"/>
      <c r="J17" s="1"/>
      <c r="K17" s="1"/>
      <c r="L17" s="48"/>
      <c r="M17" s="93">
        <v>0.01</v>
      </c>
      <c r="N17" s="50" t="s">
        <v>28</v>
      </c>
      <c r="O17" s="51"/>
      <c r="P17" s="51"/>
      <c r="Q17" s="55">
        <f>IF(M17&lt;=50%,M17,50%)</f>
        <v>0.01</v>
      </c>
      <c r="R17" s="53"/>
      <c r="S17" s="48"/>
    </row>
    <row r="18" spans="1:19" ht="6.75" customHeight="1" x14ac:dyDescent="0.3">
      <c r="A18" s="1"/>
      <c r="B18" s="1"/>
      <c r="C18" s="1"/>
      <c r="D18" s="1"/>
      <c r="E18" s="1"/>
      <c r="F18" s="1"/>
      <c r="G18" s="1"/>
      <c r="H18" s="1"/>
      <c r="I18" s="1"/>
      <c r="J18" s="1"/>
      <c r="K18" s="1"/>
      <c r="L18" s="48"/>
      <c r="M18" s="1"/>
      <c r="N18" s="1"/>
      <c r="O18" s="1"/>
      <c r="P18" s="1"/>
      <c r="Q18" s="1"/>
      <c r="R18" s="48"/>
      <c r="S18" s="48"/>
    </row>
    <row r="19" spans="1:19" x14ac:dyDescent="0.3">
      <c r="A19" s="1"/>
      <c r="B19" s="1"/>
      <c r="C19" s="1" t="s">
        <v>23</v>
      </c>
      <c r="D19" s="1"/>
      <c r="E19" s="1"/>
      <c r="F19" s="1"/>
      <c r="G19" s="1"/>
      <c r="H19" s="1"/>
      <c r="I19" s="1"/>
      <c r="J19" s="1"/>
      <c r="K19" s="1"/>
      <c r="L19" s="1"/>
      <c r="M19" s="1"/>
      <c r="N19" s="1"/>
      <c r="O19" s="1"/>
      <c r="P19" s="1"/>
      <c r="Q19" s="56">
        <f>SUM(Q15*Q17)</f>
        <v>0.01</v>
      </c>
      <c r="R19" s="48"/>
      <c r="S19" s="48"/>
    </row>
    <row r="20" spans="1:19" ht="28.2" customHeight="1" x14ac:dyDescent="0.3">
      <c r="A20" s="1"/>
      <c r="B20" s="1"/>
      <c r="C20" s="57" t="s">
        <v>45</v>
      </c>
      <c r="D20" s="1"/>
      <c r="E20" s="1"/>
      <c r="F20" s="1"/>
      <c r="G20" s="1"/>
      <c r="H20" s="1"/>
      <c r="I20" s="1"/>
      <c r="J20" s="1"/>
      <c r="K20" s="1"/>
      <c r="L20" s="1"/>
      <c r="M20" s="1"/>
      <c r="N20" s="1"/>
      <c r="O20" s="1"/>
      <c r="P20" s="1"/>
      <c r="Q20" s="48"/>
      <c r="R20" s="48"/>
      <c r="S20" s="48"/>
    </row>
    <row r="21" spans="1:19" s="87" customFormat="1" ht="25.5" customHeight="1" x14ac:dyDescent="0.3">
      <c r="A21" s="45"/>
      <c r="B21" s="45"/>
      <c r="C21" s="23" t="s">
        <v>40</v>
      </c>
      <c r="D21" s="23"/>
      <c r="E21" s="57"/>
      <c r="F21" s="45"/>
      <c r="G21" s="18"/>
      <c r="H21" s="18"/>
      <c r="I21" s="18"/>
      <c r="J21" s="24"/>
      <c r="K21" s="24"/>
      <c r="L21" s="24"/>
      <c r="M21" s="24"/>
      <c r="N21" s="24"/>
      <c r="O21" s="24"/>
      <c r="P21" s="24"/>
      <c r="Q21" s="24"/>
      <c r="R21" s="24"/>
      <c r="S21" s="24"/>
    </row>
    <row r="22" spans="1:19" ht="15" customHeight="1" x14ac:dyDescent="0.3">
      <c r="A22" s="1"/>
      <c r="B22" s="1"/>
      <c r="C22" s="218" t="s">
        <v>13</v>
      </c>
      <c r="D22" s="218"/>
      <c r="E22" s="218"/>
      <c r="F22" s="126"/>
      <c r="G22" s="94">
        <v>0</v>
      </c>
      <c r="H22" s="1"/>
      <c r="I22" s="1"/>
      <c r="J22" s="25"/>
      <c r="K22" s="4"/>
      <c r="L22" s="21"/>
      <c r="M22" s="58">
        <f>SUM($Q$19*G22*15)</f>
        <v>0</v>
      </c>
      <c r="N22" s="126" t="s">
        <v>146</v>
      </c>
      <c r="O22" s="2"/>
      <c r="P22" s="2"/>
      <c r="Q22" s="2"/>
      <c r="R22" s="2"/>
      <c r="S22" s="2"/>
    </row>
    <row r="23" spans="1:19" ht="15" customHeight="1" x14ac:dyDescent="0.3">
      <c r="A23" s="1"/>
      <c r="B23" s="1"/>
      <c r="C23" s="218" t="s">
        <v>14</v>
      </c>
      <c r="D23" s="218"/>
      <c r="E23" s="218"/>
      <c r="F23" s="126"/>
      <c r="G23" s="94">
        <v>0</v>
      </c>
      <c r="H23" s="1"/>
      <c r="I23" s="59" t="s">
        <v>44</v>
      </c>
      <c r="J23" s="25"/>
      <c r="K23" s="4"/>
      <c r="L23" s="4"/>
      <c r="M23" s="58">
        <f>SUM($Q$19*G23*30)</f>
        <v>0</v>
      </c>
      <c r="N23" s="126"/>
      <c r="O23" s="2"/>
      <c r="P23" s="2"/>
      <c r="Q23" s="2"/>
      <c r="R23" s="2"/>
      <c r="S23" s="2"/>
    </row>
    <row r="24" spans="1:19" ht="15" customHeight="1" x14ac:dyDescent="0.3">
      <c r="A24" s="1"/>
      <c r="B24" s="1"/>
      <c r="C24" s="218" t="s">
        <v>15</v>
      </c>
      <c r="D24" s="218"/>
      <c r="E24" s="218"/>
      <c r="F24" s="126"/>
      <c r="G24" s="94">
        <v>0</v>
      </c>
      <c r="H24" s="1"/>
      <c r="I24" s="59" t="s">
        <v>44</v>
      </c>
      <c r="J24" s="38"/>
      <c r="K24" s="4"/>
      <c r="L24" s="4"/>
      <c r="M24" s="58">
        <f>SUM($Q$19*G24*50)</f>
        <v>0</v>
      </c>
      <c r="N24" s="126"/>
      <c r="O24" s="2"/>
      <c r="P24" s="1"/>
      <c r="Q24" s="58">
        <f>SUM(M22:M24)/Q19</f>
        <v>0</v>
      </c>
      <c r="R24" s="60" t="s">
        <v>56</v>
      </c>
      <c r="S24" s="3"/>
    </row>
    <row r="25" spans="1:19" x14ac:dyDescent="0.3">
      <c r="A25" s="1"/>
      <c r="B25" s="1"/>
      <c r="C25" s="7"/>
      <c r="D25" s="7"/>
      <c r="E25" s="7"/>
      <c r="F25" s="7"/>
      <c r="G25" s="85">
        <f>SUM(G22:G24)</f>
        <v>0</v>
      </c>
      <c r="H25" s="44" t="str">
        <f>IF(G25&lt;&gt;1,"Summe aller Prozente muss 100 % betragen","")</f>
        <v>Summe aller Prozente muss 100 % betragen</v>
      </c>
      <c r="I25" s="25"/>
      <c r="J25" s="25"/>
      <c r="K25" s="4"/>
      <c r="L25" s="4"/>
      <c r="M25" s="4"/>
      <c r="N25" s="4"/>
      <c r="O25" s="4"/>
      <c r="P25" s="4"/>
      <c r="Q25" s="61"/>
      <c r="R25" s="60" t="s">
        <v>57</v>
      </c>
      <c r="S25" s="1"/>
    </row>
    <row r="26" spans="1:19" s="87" customFormat="1" ht="21.45" customHeight="1" x14ac:dyDescent="0.3">
      <c r="A26" s="45"/>
      <c r="B26" s="45"/>
      <c r="C26" s="23" t="s">
        <v>39</v>
      </c>
      <c r="D26" s="23"/>
      <c r="E26" s="28"/>
      <c r="F26" s="28"/>
      <c r="G26" s="28"/>
      <c r="H26" s="62"/>
      <c r="I26" s="62"/>
      <c r="J26" s="62"/>
      <c r="K26" s="28"/>
      <c r="L26" s="28"/>
      <c r="M26" s="28"/>
      <c r="N26" s="29"/>
      <c r="O26" s="24"/>
      <c r="P26" s="24"/>
      <c r="Q26" s="5"/>
      <c r="R26" s="4"/>
      <c r="S26" s="28"/>
    </row>
    <row r="27" spans="1:19" ht="15" customHeight="1" x14ac:dyDescent="0.3">
      <c r="A27" s="1"/>
      <c r="B27" s="1"/>
      <c r="C27" s="17" t="s">
        <v>49</v>
      </c>
      <c r="D27" s="17"/>
      <c r="E27" s="1"/>
      <c r="F27" s="1"/>
      <c r="G27" s="94">
        <v>0</v>
      </c>
      <c r="H27" s="36">
        <f>SUM($Q$19*100*G27)</f>
        <v>0</v>
      </c>
      <c r="I27" s="33" t="s">
        <v>31</v>
      </c>
      <c r="J27" s="26"/>
      <c r="K27" s="1"/>
      <c r="L27" s="21"/>
      <c r="M27" s="63">
        <f>SUM($Q$24*100*G27*Q19)</f>
        <v>0</v>
      </c>
      <c r="N27" s="126" t="s">
        <v>147</v>
      </c>
      <c r="O27" s="1"/>
      <c r="P27" s="2"/>
      <c r="Q27" s="6"/>
      <c r="R27" s="2"/>
      <c r="S27" s="2"/>
    </row>
    <row r="28" spans="1:19" ht="15" customHeight="1" x14ac:dyDescent="0.3">
      <c r="A28" s="1"/>
      <c r="B28" s="1"/>
      <c r="C28" s="17" t="s">
        <v>11</v>
      </c>
      <c r="D28" s="17"/>
      <c r="E28" s="1"/>
      <c r="F28" s="1"/>
      <c r="G28" s="94">
        <v>0</v>
      </c>
      <c r="H28" s="36">
        <f>SUM($Q$19*200*G28)</f>
        <v>0</v>
      </c>
      <c r="I28" s="33" t="s">
        <v>31</v>
      </c>
      <c r="J28" s="64"/>
      <c r="K28" s="1"/>
      <c r="L28" s="4"/>
      <c r="M28" s="63">
        <f>SUM($Q$24*200*G28*Q19)</f>
        <v>0</v>
      </c>
      <c r="N28" s="126"/>
      <c r="O28" s="2"/>
      <c r="P28" s="2"/>
      <c r="Q28" s="6"/>
      <c r="R28" s="2"/>
      <c r="S28" s="2"/>
    </row>
    <row r="29" spans="1:19" ht="15" customHeight="1" x14ac:dyDescent="0.3">
      <c r="A29" s="1"/>
      <c r="B29" s="1"/>
      <c r="C29" s="17" t="s">
        <v>12</v>
      </c>
      <c r="D29" s="17"/>
      <c r="E29" s="1"/>
      <c r="F29" s="1"/>
      <c r="G29" s="94">
        <v>0</v>
      </c>
      <c r="H29" s="36">
        <f>SUM($Q$19*300*G29)</f>
        <v>0</v>
      </c>
      <c r="I29" s="33" t="s">
        <v>31</v>
      </c>
      <c r="J29" s="64"/>
      <c r="K29" s="1"/>
      <c r="L29" s="4"/>
      <c r="M29" s="63">
        <f>SUM($Q$24*300*G29*Q19)</f>
        <v>0</v>
      </c>
      <c r="N29" s="126"/>
      <c r="O29" s="2"/>
      <c r="P29" s="1"/>
      <c r="Q29" s="63">
        <f>SUM(M27:M29)</f>
        <v>0</v>
      </c>
      <c r="R29" s="60" t="s">
        <v>55</v>
      </c>
      <c r="S29" s="3"/>
    </row>
    <row r="30" spans="1:19" x14ac:dyDescent="0.3">
      <c r="A30" s="1"/>
      <c r="B30" s="1"/>
      <c r="C30" s="7"/>
      <c r="D30" s="7"/>
      <c r="E30" s="1"/>
      <c r="F30" s="1"/>
      <c r="G30" s="85">
        <f>SUM(G27:G29)</f>
        <v>0</v>
      </c>
      <c r="H30" s="81">
        <f>SUM(H27:H29)</f>
        <v>0</v>
      </c>
      <c r="I30" s="82" t="s">
        <v>32</v>
      </c>
      <c r="J30" s="65"/>
      <c r="K30" s="1"/>
      <c r="L30" s="7"/>
      <c r="M30" s="7"/>
      <c r="N30" s="126"/>
      <c r="O30" s="7"/>
      <c r="P30" s="7"/>
      <c r="Q30" s="8"/>
      <c r="R30" s="7"/>
      <c r="S30" s="7"/>
    </row>
    <row r="31" spans="1:19" s="87" customFormat="1" ht="25.5" customHeight="1" x14ac:dyDescent="0.3">
      <c r="A31" s="45"/>
      <c r="B31" s="45"/>
      <c r="C31" s="23" t="s">
        <v>41</v>
      </c>
      <c r="D31" s="23"/>
      <c r="E31" s="18"/>
      <c r="F31" s="18"/>
      <c r="G31" s="18"/>
      <c r="H31" s="27"/>
      <c r="I31" s="27"/>
      <c r="J31" s="62"/>
      <c r="K31" s="45"/>
      <c r="L31" s="24"/>
      <c r="M31" s="24"/>
      <c r="N31" s="30"/>
      <c r="O31" s="24"/>
      <c r="P31" s="24"/>
      <c r="Q31" s="31"/>
      <c r="R31" s="24"/>
      <c r="S31" s="24"/>
    </row>
    <row r="32" spans="1:19" ht="15" customHeight="1" x14ac:dyDescent="0.3">
      <c r="A32" s="1"/>
      <c r="B32" s="1"/>
      <c r="C32" s="17" t="s">
        <v>33</v>
      </c>
      <c r="D32" s="1"/>
      <c r="E32" s="1"/>
      <c r="F32" s="19"/>
      <c r="G32" s="94">
        <v>0</v>
      </c>
      <c r="H32" s="37" t="s">
        <v>18</v>
      </c>
      <c r="I32" s="19">
        <f>SUM($Q$24*0.7)</f>
        <v>0</v>
      </c>
      <c r="J32" s="26"/>
      <c r="K32" s="1"/>
      <c r="L32" s="21"/>
      <c r="M32" s="63">
        <f>SUM($Q$29*0.7*G32)</f>
        <v>0</v>
      </c>
      <c r="N32" s="9" t="s">
        <v>148</v>
      </c>
      <c r="O32" s="2"/>
      <c r="P32" s="2"/>
      <c r="Q32" s="6"/>
      <c r="R32" s="2"/>
      <c r="S32" s="2"/>
    </row>
    <row r="33" spans="1:19" ht="15" customHeight="1" x14ac:dyDescent="0.3">
      <c r="A33" s="1"/>
      <c r="B33" s="1"/>
      <c r="C33" s="17" t="s">
        <v>34</v>
      </c>
      <c r="D33" s="1"/>
      <c r="E33" s="1"/>
      <c r="F33" s="20"/>
      <c r="G33" s="94">
        <v>0</v>
      </c>
      <c r="H33" s="37" t="s">
        <v>18</v>
      </c>
      <c r="I33" s="20">
        <f>SUM($Q$24*0.6)</f>
        <v>0</v>
      </c>
      <c r="J33" s="64"/>
      <c r="K33" s="4"/>
      <c r="L33" s="4"/>
      <c r="M33" s="63">
        <f>SUM($Q$29*0.6*G33)</f>
        <v>0</v>
      </c>
      <c r="N33" s="126"/>
      <c r="O33" s="2"/>
      <c r="P33" s="2"/>
      <c r="Q33" s="6"/>
      <c r="R33" s="2"/>
      <c r="S33" s="2"/>
    </row>
    <row r="34" spans="1:19" ht="15" customHeight="1" x14ac:dyDescent="0.3">
      <c r="A34" s="1"/>
      <c r="B34" s="1"/>
      <c r="C34" s="17" t="s">
        <v>35</v>
      </c>
      <c r="D34" s="1"/>
      <c r="E34" s="1"/>
      <c r="F34" s="20"/>
      <c r="G34" s="94">
        <v>0</v>
      </c>
      <c r="H34" s="37" t="s">
        <v>18</v>
      </c>
      <c r="I34" s="20">
        <f>SUM($Q$24*0.5)</f>
        <v>0</v>
      </c>
      <c r="J34" s="64"/>
      <c r="K34" s="4"/>
      <c r="L34" s="4"/>
      <c r="M34" s="63">
        <f>SUM($Q$29*0.5*G34)</f>
        <v>0</v>
      </c>
      <c r="N34" s="126"/>
      <c r="O34" s="2"/>
      <c r="P34" s="1"/>
      <c r="Q34" s="63">
        <f>SUM(M32:M34)</f>
        <v>0</v>
      </c>
      <c r="R34" s="60" t="s">
        <v>54</v>
      </c>
      <c r="S34" s="3"/>
    </row>
    <row r="35" spans="1:19" x14ac:dyDescent="0.3">
      <c r="A35" s="1"/>
      <c r="B35" s="1"/>
      <c r="C35" s="7"/>
      <c r="D35" s="7"/>
      <c r="E35" s="7"/>
      <c r="F35" s="7"/>
      <c r="G35" s="85">
        <f>SUM(G32:G34)</f>
        <v>0</v>
      </c>
      <c r="H35" s="7"/>
      <c r="I35" s="25"/>
      <c r="J35" s="25"/>
      <c r="K35" s="4"/>
      <c r="L35" s="4"/>
      <c r="M35" s="4"/>
      <c r="N35" s="10"/>
      <c r="O35" s="4"/>
      <c r="P35" s="4"/>
      <c r="Q35" s="5"/>
      <c r="R35" s="4"/>
      <c r="S35" s="4"/>
    </row>
    <row r="36" spans="1:19" s="89" customFormat="1" ht="21.75" customHeight="1" x14ac:dyDescent="0.3">
      <c r="A36" s="80"/>
      <c r="B36" s="80"/>
      <c r="C36" s="23" t="s">
        <v>42</v>
      </c>
      <c r="D36" s="23"/>
      <c r="E36" s="32"/>
      <c r="F36" s="32"/>
      <c r="G36" s="32"/>
      <c r="H36" s="66"/>
      <c r="I36" s="66"/>
      <c r="J36" s="66"/>
      <c r="K36" s="32"/>
      <c r="L36" s="32"/>
      <c r="M36" s="32"/>
      <c r="N36" s="33"/>
      <c r="O36" s="23"/>
      <c r="P36" s="23"/>
      <c r="Q36" s="34"/>
      <c r="R36" s="35"/>
      <c r="S36" s="32"/>
    </row>
    <row r="37" spans="1:19" ht="15" customHeight="1" x14ac:dyDescent="0.3">
      <c r="A37" s="1"/>
      <c r="B37" s="1"/>
      <c r="C37" s="17" t="s">
        <v>36</v>
      </c>
      <c r="D37" s="1"/>
      <c r="E37" s="1"/>
      <c r="F37" s="20"/>
      <c r="G37" s="94">
        <v>0</v>
      </c>
      <c r="H37" s="37" t="s">
        <v>18</v>
      </c>
      <c r="I37" s="20">
        <f>SUM($Q$24*0.4)</f>
        <v>0</v>
      </c>
      <c r="J37" s="26"/>
      <c r="K37" s="7"/>
      <c r="L37" s="7"/>
      <c r="M37" s="63">
        <f>SUM($Q$29*0.4*G37)</f>
        <v>0</v>
      </c>
      <c r="N37" s="126" t="s">
        <v>146</v>
      </c>
      <c r="O37" s="2"/>
      <c r="P37" s="2"/>
      <c r="Q37" s="6"/>
      <c r="R37" s="2"/>
      <c r="S37" s="2"/>
    </row>
    <row r="38" spans="1:19" ht="15" customHeight="1" x14ac:dyDescent="0.3">
      <c r="A38" s="1"/>
      <c r="B38" s="1"/>
      <c r="C38" s="17" t="s">
        <v>37</v>
      </c>
      <c r="D38" s="1"/>
      <c r="E38" s="1"/>
      <c r="F38" s="20"/>
      <c r="G38" s="94">
        <v>0</v>
      </c>
      <c r="H38" s="37" t="s">
        <v>18</v>
      </c>
      <c r="I38" s="20">
        <f>SUM($Q$24*0.3)</f>
        <v>0</v>
      </c>
      <c r="J38" s="64"/>
      <c r="K38" s="4"/>
      <c r="L38" s="4"/>
      <c r="M38" s="63">
        <f>SUM($Q$29*0.3*G38)</f>
        <v>0</v>
      </c>
      <c r="N38" s="126"/>
      <c r="O38" s="2"/>
      <c r="P38" s="2"/>
      <c r="Q38" s="6"/>
      <c r="R38" s="2"/>
      <c r="S38" s="2"/>
    </row>
    <row r="39" spans="1:19" ht="15" customHeight="1" x14ac:dyDescent="0.3">
      <c r="A39" s="1"/>
      <c r="B39" s="1"/>
      <c r="C39" s="17" t="s">
        <v>38</v>
      </c>
      <c r="D39" s="1"/>
      <c r="E39" s="1"/>
      <c r="F39" s="20"/>
      <c r="G39" s="94">
        <v>0</v>
      </c>
      <c r="H39" s="37" t="s">
        <v>18</v>
      </c>
      <c r="I39" s="20">
        <f>SUM($Q$24*0.2)</f>
        <v>0</v>
      </c>
      <c r="J39" s="64"/>
      <c r="K39" s="4"/>
      <c r="L39" s="4"/>
      <c r="M39" s="63">
        <f>SUM($Q$29*0.2*G39)</f>
        <v>0</v>
      </c>
      <c r="N39" s="7"/>
      <c r="O39" s="2"/>
      <c r="P39" s="1"/>
      <c r="Q39" s="63">
        <f>SUM(M37:M39)</f>
        <v>0</v>
      </c>
      <c r="R39" s="60" t="s">
        <v>53</v>
      </c>
      <c r="S39" s="3"/>
    </row>
    <row r="40" spans="1:19" ht="15.75" customHeight="1" x14ac:dyDescent="0.3">
      <c r="A40" s="1"/>
      <c r="B40" s="1"/>
      <c r="C40" s="1"/>
      <c r="D40" s="1"/>
      <c r="E40" s="1"/>
      <c r="F40" s="1"/>
      <c r="G40" s="85">
        <f>SUM(G37:G39)</f>
        <v>0</v>
      </c>
      <c r="H40" s="1"/>
      <c r="I40" s="1"/>
      <c r="J40" s="1"/>
      <c r="K40" s="1"/>
      <c r="L40" s="1"/>
      <c r="M40" s="1"/>
      <c r="N40" s="1"/>
      <c r="O40" s="1"/>
      <c r="P40" s="1"/>
      <c r="Q40" s="61"/>
      <c r="R40" s="1"/>
      <c r="S40" s="1"/>
    </row>
    <row r="41" spans="1:19" x14ac:dyDescent="0.3">
      <c r="A41" s="1"/>
      <c r="B41" s="1"/>
      <c r="C41" s="1"/>
      <c r="D41" s="1"/>
      <c r="E41" s="1"/>
      <c r="F41" s="1"/>
      <c r="G41" s="1"/>
      <c r="H41" s="1"/>
      <c r="I41" s="1"/>
      <c r="J41" s="1"/>
      <c r="K41" s="1"/>
      <c r="L41" s="1"/>
      <c r="M41" s="1"/>
      <c r="N41" s="1"/>
      <c r="O41" s="1"/>
      <c r="P41" s="1"/>
      <c r="Q41" s="63">
        <f>SUM(Q34-Q39)</f>
        <v>0</v>
      </c>
      <c r="R41" s="60" t="s">
        <v>52</v>
      </c>
      <c r="S41" s="1"/>
    </row>
    <row r="42" spans="1:19" ht="15" thickBot="1" x14ac:dyDescent="0.35">
      <c r="A42" s="1"/>
      <c r="B42" s="1"/>
      <c r="C42" s="1"/>
      <c r="D42" s="1"/>
      <c r="E42" s="1"/>
      <c r="F42" s="1"/>
      <c r="G42" s="1"/>
      <c r="H42" s="1"/>
      <c r="I42" s="1"/>
      <c r="J42" s="1"/>
      <c r="K42" s="1"/>
      <c r="L42" s="1"/>
      <c r="M42" s="1"/>
      <c r="N42" s="1"/>
      <c r="O42" s="1"/>
      <c r="P42" s="1"/>
      <c r="Q42" s="61"/>
      <c r="R42" s="1"/>
      <c r="S42" s="1"/>
    </row>
    <row r="43" spans="1:19" ht="15" thickBot="1" x14ac:dyDescent="0.35">
      <c r="A43" s="1"/>
      <c r="B43" s="1"/>
      <c r="C43" s="1"/>
      <c r="D43" s="1"/>
      <c r="E43" s="1"/>
      <c r="F43" s="1"/>
      <c r="G43" s="1"/>
      <c r="H43" s="1"/>
      <c r="I43" s="1"/>
      <c r="J43" s="1"/>
      <c r="K43" s="1"/>
      <c r="L43" s="1"/>
      <c r="M43" s="67" t="s">
        <v>16</v>
      </c>
      <c r="N43" s="68">
        <v>24</v>
      </c>
      <c r="O43" s="1" t="s">
        <v>19</v>
      </c>
      <c r="P43" s="1"/>
      <c r="Q43" s="83">
        <f>SUM(Q41*24)</f>
        <v>0</v>
      </c>
      <c r="R43" s="60" t="s">
        <v>109</v>
      </c>
      <c r="S43" s="1"/>
    </row>
    <row r="44" spans="1:19" x14ac:dyDescent="0.3">
      <c r="A44" s="1"/>
      <c r="B44" s="1"/>
      <c r="C44" s="1"/>
      <c r="D44" s="1"/>
      <c r="E44" s="1"/>
      <c r="F44" s="1"/>
      <c r="G44" s="1"/>
      <c r="H44" s="1"/>
      <c r="I44" s="1"/>
      <c r="J44" s="1"/>
      <c r="K44" s="1"/>
      <c r="L44" s="1"/>
      <c r="M44" s="67"/>
      <c r="N44" s="1"/>
      <c r="O44" s="1"/>
      <c r="P44" s="1"/>
      <c r="Q44" s="1"/>
      <c r="R44" s="69"/>
      <c r="S44" s="1"/>
    </row>
    <row r="45" spans="1:19" s="89" customFormat="1" ht="21.75" customHeight="1" x14ac:dyDescent="0.3">
      <c r="A45" s="80"/>
      <c r="B45" s="80"/>
      <c r="C45" s="23" t="s">
        <v>82</v>
      </c>
      <c r="D45" s="23"/>
      <c r="E45" s="32"/>
      <c r="F45" s="32"/>
      <c r="G45" s="32"/>
      <c r="H45" s="66"/>
      <c r="I45" s="66"/>
      <c r="J45" s="66"/>
      <c r="K45" s="32"/>
      <c r="L45" s="32"/>
      <c r="M45" s="32"/>
      <c r="N45" s="33"/>
      <c r="O45" s="23"/>
      <c r="P45" s="23"/>
      <c r="Q45" s="34"/>
      <c r="R45" s="35"/>
      <c r="S45" s="32"/>
    </row>
    <row r="46" spans="1:19" ht="15" customHeight="1" thickBot="1" x14ac:dyDescent="0.35">
      <c r="A46" s="1"/>
      <c r="B46" s="1"/>
      <c r="C46" s="17" t="s">
        <v>76</v>
      </c>
      <c r="D46" s="1"/>
      <c r="E46" s="1"/>
      <c r="F46" s="1"/>
      <c r="G46" s="1"/>
      <c r="H46" s="1"/>
      <c r="I46" s="95"/>
      <c r="J46" s="39" t="s">
        <v>60</v>
      </c>
      <c r="K46" s="1"/>
      <c r="L46" s="1"/>
      <c r="M46" s="1"/>
      <c r="N46" s="1"/>
      <c r="O46" s="1"/>
      <c r="P46" s="1"/>
      <c r="Q46" s="1"/>
      <c r="R46" s="60"/>
      <c r="S46" s="1"/>
    </row>
    <row r="47" spans="1:19" ht="15" customHeight="1" thickBot="1" x14ac:dyDescent="0.35">
      <c r="A47" s="1"/>
      <c r="B47" s="1"/>
      <c r="C47" s="39" t="s">
        <v>80</v>
      </c>
      <c r="D47" s="1"/>
      <c r="E47" s="1"/>
      <c r="F47" s="1"/>
      <c r="G47" s="1"/>
      <c r="H47" s="1"/>
      <c r="I47" s="95"/>
      <c r="J47" s="39" t="s">
        <v>79</v>
      </c>
      <c r="K47" s="1"/>
      <c r="L47" s="1"/>
      <c r="M47" s="1"/>
      <c r="N47" s="1"/>
      <c r="O47" s="1"/>
      <c r="P47" s="1"/>
      <c r="Q47" s="83">
        <f>I46*I47</f>
        <v>0</v>
      </c>
      <c r="R47" s="60" t="s">
        <v>110</v>
      </c>
      <c r="S47" s="1"/>
    </row>
    <row r="48" spans="1:19" ht="15" customHeight="1" x14ac:dyDescent="0.3">
      <c r="A48" s="1"/>
      <c r="B48" s="1"/>
      <c r="C48" s="17"/>
      <c r="D48" s="1"/>
      <c r="E48" s="1"/>
      <c r="F48" s="1"/>
      <c r="G48" s="1"/>
      <c r="H48" s="1"/>
      <c r="I48" s="1"/>
      <c r="J48" s="1"/>
      <c r="K48" s="1"/>
      <c r="L48" s="1"/>
      <c r="M48" s="1"/>
      <c r="N48" s="1"/>
      <c r="O48" s="1"/>
      <c r="P48" s="1"/>
      <c r="Q48" s="1"/>
      <c r="R48" s="1"/>
      <c r="S48" s="1"/>
    </row>
    <row r="49" spans="1:108" x14ac:dyDescent="0.3">
      <c r="A49" s="1"/>
      <c r="B49" s="1"/>
      <c r="C49" s="17"/>
      <c r="D49" s="1"/>
      <c r="E49" s="1"/>
      <c r="F49" s="1"/>
      <c r="G49" s="1"/>
      <c r="H49" s="1"/>
      <c r="I49" s="1"/>
      <c r="J49" s="39"/>
      <c r="K49" s="1"/>
      <c r="L49" s="1"/>
      <c r="M49" s="67"/>
      <c r="N49" s="1"/>
      <c r="O49" s="1"/>
      <c r="P49" s="1"/>
      <c r="Q49" s="1"/>
      <c r="R49" s="69"/>
      <c r="S49" s="1"/>
    </row>
    <row r="50" spans="1:108" ht="15.6" x14ac:dyDescent="0.3">
      <c r="A50" s="1"/>
      <c r="B50" s="1"/>
      <c r="C50" s="23" t="s">
        <v>83</v>
      </c>
      <c r="D50" s="1"/>
      <c r="E50" s="1"/>
      <c r="F50" s="1"/>
      <c r="G50" s="1"/>
      <c r="H50" s="1"/>
      <c r="I50" s="1"/>
      <c r="J50" s="39"/>
      <c r="K50" s="1"/>
      <c r="L50" s="1"/>
      <c r="M50" s="67"/>
      <c r="N50" s="1"/>
      <c r="O50" s="1"/>
      <c r="P50" s="1"/>
      <c r="Q50" s="1"/>
      <c r="R50" s="69"/>
      <c r="S50" s="1"/>
    </row>
    <row r="51" spans="1:108" x14ac:dyDescent="0.3">
      <c r="A51" s="1"/>
      <c r="B51" s="1"/>
      <c r="C51" s="33" t="s">
        <v>67</v>
      </c>
      <c r="D51" s="1"/>
      <c r="E51" s="1"/>
      <c r="F51" s="1"/>
      <c r="G51" s="1"/>
      <c r="H51" s="1"/>
      <c r="I51" s="1"/>
      <c r="J51" s="39"/>
      <c r="K51" s="1"/>
      <c r="L51" s="1"/>
      <c r="M51" s="67"/>
      <c r="N51" s="1"/>
      <c r="O51" s="1"/>
      <c r="P51" s="1"/>
      <c r="Q51" s="1"/>
      <c r="R51" s="69"/>
      <c r="S51" s="1"/>
    </row>
    <row r="52" spans="1:108" ht="15" customHeight="1" x14ac:dyDescent="0.3">
      <c r="A52" s="1"/>
      <c r="B52" s="1"/>
      <c r="C52" s="17" t="s">
        <v>62</v>
      </c>
      <c r="D52" s="1"/>
      <c r="E52" s="224"/>
      <c r="F52" s="225"/>
      <c r="G52" s="225"/>
      <c r="H52" s="225"/>
      <c r="I52" s="225"/>
      <c r="J52" s="60"/>
      <c r="K52" s="60"/>
      <c r="L52" s="1"/>
      <c r="M52" s="67"/>
      <c r="N52" s="67"/>
      <c r="O52" s="67"/>
      <c r="P52" s="67"/>
      <c r="Q52" s="67"/>
      <c r="R52" s="69"/>
      <c r="S52" s="1"/>
    </row>
    <row r="53" spans="1:108" ht="15" customHeight="1" x14ac:dyDescent="0.3">
      <c r="A53" s="1"/>
      <c r="B53" s="1"/>
      <c r="C53" s="17" t="s">
        <v>63</v>
      </c>
      <c r="D53" s="1"/>
      <c r="E53" s="224"/>
      <c r="F53" s="225"/>
      <c r="G53" s="225"/>
      <c r="H53" s="225"/>
      <c r="I53" s="225"/>
      <c r="J53" s="60"/>
      <c r="K53" s="60"/>
      <c r="L53" s="1"/>
      <c r="M53" s="60"/>
      <c r="N53" s="60"/>
      <c r="O53" s="60"/>
      <c r="P53" s="60"/>
      <c r="Q53" s="60"/>
      <c r="R53" s="67"/>
      <c r="S53" s="1"/>
    </row>
    <row r="54" spans="1:108" ht="15" customHeight="1" x14ac:dyDescent="0.3">
      <c r="A54" s="1"/>
      <c r="B54" s="1"/>
      <c r="C54" s="17" t="s">
        <v>64</v>
      </c>
      <c r="D54" s="1"/>
      <c r="E54" s="222"/>
      <c r="F54" s="223"/>
      <c r="G54" s="39" t="s">
        <v>58</v>
      </c>
      <c r="H54" s="60"/>
      <c r="I54" s="67"/>
      <c r="J54" s="96">
        <v>0</v>
      </c>
      <c r="K54" s="60" t="s">
        <v>65</v>
      </c>
      <c r="L54" s="1"/>
      <c r="M54" s="70">
        <f>E54*J54</f>
        <v>0</v>
      </c>
      <c r="N54" s="60" t="s">
        <v>68</v>
      </c>
      <c r="O54" s="60"/>
      <c r="P54" s="1"/>
      <c r="Q54" s="71">
        <f>IF(M54&gt;=(200000-J55),(200000-J55),M54)</f>
        <v>0</v>
      </c>
      <c r="R54" s="72"/>
      <c r="S54" s="72"/>
    </row>
    <row r="55" spans="1:108" s="11" customFormat="1" ht="15" customHeight="1" x14ac:dyDescent="0.3">
      <c r="A55" s="67"/>
      <c r="B55" s="67"/>
      <c r="C55" s="43" t="s">
        <v>84</v>
      </c>
      <c r="D55" s="67"/>
      <c r="E55" s="67"/>
      <c r="F55" s="67"/>
      <c r="G55" s="121"/>
      <c r="H55" s="67"/>
      <c r="I55" s="67"/>
      <c r="J55" s="96">
        <v>0</v>
      </c>
      <c r="K55" s="67"/>
      <c r="L55" s="67"/>
      <c r="M55" s="67"/>
      <c r="N55" s="60"/>
      <c r="O55" s="60"/>
      <c r="P55" s="67"/>
      <c r="Q55" s="67"/>
      <c r="R55" s="67"/>
      <c r="S55" s="67"/>
      <c r="T55" s="22"/>
      <c r="U55" s="22"/>
      <c r="V55" s="22"/>
      <c r="W55" s="22"/>
      <c r="X55" s="22"/>
      <c r="Y55" s="22"/>
      <c r="Z55" s="22"/>
      <c r="AA55" s="22"/>
      <c r="AB55" s="22"/>
      <c r="AC55" s="22"/>
      <c r="AD55" s="22"/>
      <c r="AE55" s="22"/>
      <c r="AF55" s="22"/>
      <c r="AG55" s="22"/>
      <c r="AH55" s="22"/>
      <c r="AI55" s="22"/>
      <c r="AJ55" s="22"/>
      <c r="AK55" s="22"/>
      <c r="AL55" s="22"/>
      <c r="AM55" s="22"/>
      <c r="AN55" s="22"/>
      <c r="AO55" s="22"/>
      <c r="AP55" s="22"/>
      <c r="AQ55" s="22"/>
      <c r="AR55" s="22"/>
      <c r="AS55" s="22"/>
      <c r="AT55" s="22"/>
      <c r="AU55" s="22"/>
      <c r="AV55" s="22"/>
      <c r="AW55" s="22"/>
      <c r="AX55" s="22"/>
      <c r="AY55" s="22"/>
      <c r="AZ55" s="22"/>
      <c r="BA55" s="22"/>
      <c r="BB55" s="22"/>
      <c r="BC55" s="22"/>
      <c r="BD55" s="22"/>
      <c r="BE55" s="22"/>
      <c r="BF55" s="22"/>
      <c r="BG55" s="22"/>
      <c r="BH55" s="22"/>
      <c r="BI55" s="22"/>
      <c r="BJ55" s="22"/>
      <c r="BK55" s="22"/>
      <c r="BL55" s="22"/>
      <c r="BM55" s="22"/>
      <c r="BN55" s="22"/>
      <c r="BO55" s="22"/>
      <c r="BP55" s="22"/>
      <c r="BQ55" s="22"/>
      <c r="BR55" s="22"/>
      <c r="BS55" s="22"/>
      <c r="BT55" s="22"/>
      <c r="BU55" s="22"/>
      <c r="BV55" s="22"/>
      <c r="BW55" s="22"/>
      <c r="BX55" s="22"/>
      <c r="BY55" s="22"/>
      <c r="BZ55" s="22"/>
      <c r="CA55" s="22"/>
      <c r="CB55" s="22"/>
      <c r="CC55" s="22"/>
      <c r="CD55" s="22"/>
      <c r="CE55" s="22"/>
      <c r="CF55" s="22"/>
      <c r="CG55" s="22"/>
      <c r="CH55" s="22"/>
      <c r="CI55" s="22"/>
      <c r="CJ55" s="22"/>
      <c r="CK55" s="22"/>
      <c r="CL55" s="22"/>
      <c r="CM55" s="22"/>
      <c r="CN55" s="22"/>
      <c r="CO55" s="22"/>
      <c r="CP55" s="22"/>
      <c r="CQ55" s="22"/>
      <c r="CR55" s="22"/>
      <c r="CS55" s="22"/>
      <c r="CT55" s="22"/>
      <c r="CU55" s="22"/>
      <c r="CV55" s="22"/>
      <c r="CW55" s="22"/>
      <c r="CX55" s="22"/>
      <c r="CY55" s="22"/>
      <c r="CZ55" s="22"/>
      <c r="DA55" s="22"/>
      <c r="DB55" s="22"/>
      <c r="DC55" s="22"/>
      <c r="DD55" s="22"/>
    </row>
    <row r="56" spans="1:108" s="11" customFormat="1" ht="15" customHeight="1" x14ac:dyDescent="0.3">
      <c r="A56" s="67"/>
      <c r="B56" s="67"/>
      <c r="C56" s="67"/>
      <c r="D56" s="67"/>
      <c r="E56" s="67"/>
      <c r="F56" s="67"/>
      <c r="G56" s="67"/>
      <c r="H56" s="67"/>
      <c r="I56" s="67"/>
      <c r="J56" s="67"/>
      <c r="K56" s="67"/>
      <c r="L56" s="67"/>
      <c r="M56" s="67"/>
      <c r="N56" s="60"/>
      <c r="O56" s="60"/>
      <c r="P56" s="67"/>
      <c r="Q56" s="67"/>
      <c r="R56" s="67"/>
      <c r="S56" s="67"/>
      <c r="T56" s="22"/>
      <c r="U56" s="22"/>
      <c r="V56" s="22"/>
      <c r="W56" s="22"/>
      <c r="X56" s="22"/>
      <c r="Y56" s="22"/>
      <c r="Z56" s="22"/>
      <c r="AA56" s="22"/>
      <c r="AB56" s="22"/>
      <c r="AC56" s="22"/>
      <c r="AD56" s="22"/>
      <c r="AE56" s="22"/>
      <c r="AF56" s="22"/>
      <c r="AG56" s="22"/>
      <c r="AH56" s="22"/>
      <c r="AI56" s="22"/>
      <c r="AJ56" s="22"/>
      <c r="AK56" s="22"/>
      <c r="AL56" s="22"/>
      <c r="AM56" s="22"/>
      <c r="AN56" s="22"/>
      <c r="AO56" s="22"/>
      <c r="AP56" s="22"/>
      <c r="AQ56" s="22"/>
      <c r="AR56" s="22"/>
      <c r="AS56" s="22"/>
      <c r="AT56" s="22"/>
      <c r="AU56" s="22"/>
      <c r="AV56" s="22"/>
      <c r="AW56" s="22"/>
      <c r="AX56" s="22"/>
      <c r="AY56" s="22"/>
      <c r="AZ56" s="22"/>
      <c r="BA56" s="22"/>
      <c r="BB56" s="22"/>
      <c r="BC56" s="22"/>
      <c r="BD56" s="22"/>
      <c r="BE56" s="22"/>
      <c r="BF56" s="22"/>
      <c r="BG56" s="22"/>
      <c r="BH56" s="22"/>
      <c r="BI56" s="22"/>
      <c r="BJ56" s="22"/>
      <c r="BK56" s="22"/>
      <c r="BL56" s="22"/>
      <c r="BM56" s="22"/>
      <c r="BN56" s="22"/>
      <c r="BO56" s="22"/>
      <c r="BP56" s="22"/>
      <c r="BQ56" s="22"/>
      <c r="BR56" s="22"/>
      <c r="BS56" s="22"/>
      <c r="BT56" s="22"/>
      <c r="BU56" s="22"/>
      <c r="BV56" s="22"/>
      <c r="BW56" s="22"/>
      <c r="BX56" s="22"/>
      <c r="BY56" s="22"/>
      <c r="BZ56" s="22"/>
      <c r="CA56" s="22"/>
      <c r="CB56" s="22"/>
      <c r="CC56" s="22"/>
      <c r="CD56" s="22"/>
      <c r="CE56" s="22"/>
      <c r="CF56" s="22"/>
      <c r="CG56" s="22"/>
      <c r="CH56" s="22"/>
      <c r="CI56" s="22"/>
      <c r="CJ56" s="22"/>
      <c r="CK56" s="22"/>
      <c r="CL56" s="22"/>
      <c r="CM56" s="22"/>
      <c r="CN56" s="22"/>
      <c r="CO56" s="22"/>
      <c r="CP56" s="22"/>
      <c r="CQ56" s="22"/>
      <c r="CR56" s="22"/>
      <c r="CS56" s="22"/>
      <c r="CT56" s="22"/>
      <c r="CU56" s="22"/>
      <c r="CV56" s="22"/>
      <c r="CW56" s="22"/>
      <c r="CX56" s="22"/>
      <c r="CY56" s="22"/>
      <c r="CZ56" s="22"/>
      <c r="DA56" s="22"/>
      <c r="DB56" s="22"/>
      <c r="DC56" s="22"/>
      <c r="DD56" s="22"/>
    </row>
    <row r="57" spans="1:108" ht="15" customHeight="1" x14ac:dyDescent="0.3">
      <c r="A57" s="1"/>
      <c r="B57" s="1"/>
      <c r="C57" s="17" t="s">
        <v>62</v>
      </c>
      <c r="D57" s="1"/>
      <c r="E57" s="224"/>
      <c r="F57" s="225"/>
      <c r="G57" s="225"/>
      <c r="H57" s="225"/>
      <c r="I57" s="225"/>
      <c r="J57" s="60"/>
      <c r="K57" s="60"/>
      <c r="L57" s="1"/>
      <c r="M57" s="67"/>
      <c r="N57" s="60"/>
      <c r="O57" s="60"/>
      <c r="P57" s="13"/>
      <c r="Q57" s="67"/>
      <c r="R57" s="69"/>
      <c r="S57" s="1"/>
    </row>
    <row r="58" spans="1:108" ht="15" customHeight="1" x14ac:dyDescent="0.3">
      <c r="A58" s="1"/>
      <c r="B58" s="1"/>
      <c r="C58" s="17" t="s">
        <v>63</v>
      </c>
      <c r="D58" s="1"/>
      <c r="E58" s="224"/>
      <c r="F58" s="225"/>
      <c r="G58" s="225"/>
      <c r="H58" s="225"/>
      <c r="I58" s="225"/>
      <c r="J58" s="60"/>
      <c r="K58" s="60"/>
      <c r="L58" s="1"/>
      <c r="M58" s="60"/>
      <c r="N58" s="60"/>
      <c r="O58" s="60"/>
      <c r="P58" s="60"/>
      <c r="Q58" s="60"/>
      <c r="R58" s="67"/>
      <c r="S58" s="1"/>
    </row>
    <row r="59" spans="1:108" ht="15" customHeight="1" x14ac:dyDescent="0.3">
      <c r="A59" s="1"/>
      <c r="B59" s="1"/>
      <c r="C59" s="17" t="s">
        <v>64</v>
      </c>
      <c r="D59" s="1"/>
      <c r="E59" s="222"/>
      <c r="F59" s="223"/>
      <c r="G59" s="39" t="s">
        <v>58</v>
      </c>
      <c r="H59" s="60"/>
      <c r="I59" s="39"/>
      <c r="J59" s="96">
        <v>0</v>
      </c>
      <c r="K59" s="60" t="s">
        <v>65</v>
      </c>
      <c r="L59" s="1"/>
      <c r="M59" s="70">
        <f>E59*J59</f>
        <v>0</v>
      </c>
      <c r="N59" s="60" t="s">
        <v>66</v>
      </c>
      <c r="O59" s="60"/>
      <c r="P59" s="1"/>
      <c r="Q59" s="71">
        <f>IF(M59&gt;=(200000-J60),(200000-J60),M59)</f>
        <v>0</v>
      </c>
      <c r="R59" s="72"/>
      <c r="S59" s="72"/>
    </row>
    <row r="60" spans="1:108" s="11" customFormat="1" ht="15" customHeight="1" x14ac:dyDescent="0.3">
      <c r="A60" s="67"/>
      <c r="B60" s="67"/>
      <c r="C60" s="13" t="s">
        <v>84</v>
      </c>
      <c r="D60" s="67"/>
      <c r="E60" s="67"/>
      <c r="F60" s="67"/>
      <c r="G60" s="67"/>
      <c r="H60" s="67"/>
      <c r="I60" s="67"/>
      <c r="J60" s="96">
        <v>0</v>
      </c>
      <c r="K60" s="67"/>
      <c r="L60" s="67"/>
      <c r="M60" s="67"/>
      <c r="N60" s="60"/>
      <c r="O60" s="60"/>
      <c r="P60" s="67"/>
      <c r="Q60" s="67"/>
      <c r="R60" s="67"/>
      <c r="S60" s="67"/>
      <c r="T60" s="22"/>
      <c r="U60" s="22"/>
      <c r="V60" s="22"/>
      <c r="W60" s="22"/>
      <c r="X60" s="22"/>
      <c r="Y60" s="22"/>
      <c r="Z60" s="22"/>
      <c r="AA60" s="22"/>
      <c r="AB60" s="22"/>
      <c r="AC60" s="22"/>
      <c r="AD60" s="22"/>
      <c r="AE60" s="22"/>
      <c r="AF60" s="22"/>
      <c r="AG60" s="22"/>
      <c r="AH60" s="22"/>
      <c r="AI60" s="22"/>
      <c r="AJ60" s="22"/>
      <c r="AK60" s="22"/>
      <c r="AL60" s="22"/>
      <c r="AM60" s="22"/>
      <c r="AN60" s="22"/>
      <c r="AO60" s="22"/>
      <c r="AP60" s="22"/>
      <c r="AQ60" s="22"/>
      <c r="AR60" s="22"/>
      <c r="AS60" s="22"/>
      <c r="AT60" s="22"/>
      <c r="AU60" s="22"/>
      <c r="AV60" s="22"/>
      <c r="AW60" s="22"/>
      <c r="AX60" s="22"/>
      <c r="AY60" s="22"/>
      <c r="AZ60" s="22"/>
      <c r="BA60" s="22"/>
      <c r="BB60" s="22"/>
      <c r="BC60" s="22"/>
      <c r="BD60" s="22"/>
      <c r="BE60" s="22"/>
      <c r="BF60" s="22"/>
      <c r="BG60" s="22"/>
      <c r="BH60" s="22"/>
      <c r="BI60" s="22"/>
      <c r="BJ60" s="22"/>
      <c r="BK60" s="22"/>
      <c r="BL60" s="22"/>
      <c r="BM60" s="22"/>
      <c r="BN60" s="22"/>
      <c r="BO60" s="22"/>
      <c r="BP60" s="22"/>
      <c r="BQ60" s="22"/>
      <c r="BR60" s="22"/>
      <c r="BS60" s="22"/>
      <c r="BT60" s="22"/>
      <c r="BU60" s="22"/>
      <c r="BV60" s="22"/>
      <c r="BW60" s="22"/>
      <c r="BX60" s="22"/>
      <c r="BY60" s="22"/>
      <c r="BZ60" s="22"/>
      <c r="CA60" s="22"/>
      <c r="CB60" s="22"/>
      <c r="CC60" s="22"/>
      <c r="CD60" s="22"/>
      <c r="CE60" s="22"/>
      <c r="CF60" s="22"/>
      <c r="CG60" s="22"/>
      <c r="CH60" s="22"/>
      <c r="CI60" s="22"/>
      <c r="CJ60" s="22"/>
      <c r="CK60" s="22"/>
      <c r="CL60" s="22"/>
      <c r="CM60" s="22"/>
      <c r="CN60" s="22"/>
      <c r="CO60" s="22"/>
      <c r="CP60" s="22"/>
      <c r="CQ60" s="22"/>
      <c r="CR60" s="22"/>
      <c r="CS60" s="22"/>
      <c r="CT60" s="22"/>
      <c r="CU60" s="22"/>
      <c r="CV60" s="22"/>
      <c r="CW60" s="22"/>
      <c r="CX60" s="22"/>
      <c r="CY60" s="22"/>
      <c r="CZ60" s="22"/>
      <c r="DA60" s="22"/>
      <c r="DB60" s="22"/>
      <c r="DC60" s="22"/>
      <c r="DD60" s="22"/>
    </row>
    <row r="61" spans="1:108" s="11" customFormat="1" ht="9" customHeight="1" x14ac:dyDescent="0.3">
      <c r="A61" s="67"/>
      <c r="B61" s="67"/>
      <c r="C61" s="67"/>
      <c r="D61" s="67"/>
      <c r="E61" s="67"/>
      <c r="F61" s="67"/>
      <c r="G61" s="67"/>
      <c r="H61" s="67"/>
      <c r="I61" s="67"/>
      <c r="J61" s="60"/>
      <c r="K61" s="67"/>
      <c r="L61" s="67"/>
      <c r="M61" s="67"/>
      <c r="N61" s="60"/>
      <c r="O61" s="60"/>
      <c r="P61" s="67"/>
      <c r="Q61" s="67"/>
      <c r="R61" s="67"/>
      <c r="S61" s="67"/>
      <c r="T61" s="22"/>
      <c r="U61" s="22"/>
      <c r="V61" s="22"/>
      <c r="W61" s="22"/>
      <c r="X61" s="22"/>
      <c r="Y61" s="22"/>
      <c r="Z61" s="22"/>
      <c r="AA61" s="22"/>
      <c r="AB61" s="22"/>
      <c r="AC61" s="22"/>
      <c r="AD61" s="22"/>
      <c r="AE61" s="22"/>
      <c r="AF61" s="22"/>
      <c r="AG61" s="22"/>
      <c r="AH61" s="22"/>
      <c r="AI61" s="22"/>
      <c r="AJ61" s="22"/>
      <c r="AK61" s="22"/>
      <c r="AL61" s="22"/>
      <c r="AM61" s="22"/>
      <c r="AN61" s="22"/>
      <c r="AO61" s="22"/>
      <c r="AP61" s="22"/>
      <c r="AQ61" s="22"/>
      <c r="AR61" s="22"/>
      <c r="AS61" s="22"/>
      <c r="AT61" s="22"/>
      <c r="AU61" s="22"/>
      <c r="AV61" s="22"/>
      <c r="AW61" s="22"/>
      <c r="AX61" s="22"/>
      <c r="AY61" s="22"/>
      <c r="AZ61" s="22"/>
      <c r="BA61" s="22"/>
      <c r="BB61" s="22"/>
      <c r="BC61" s="22"/>
      <c r="BD61" s="22"/>
      <c r="BE61" s="22"/>
      <c r="BF61" s="22"/>
      <c r="BG61" s="22"/>
      <c r="BH61" s="22"/>
      <c r="BI61" s="22"/>
      <c r="BJ61" s="22"/>
      <c r="BK61" s="22"/>
      <c r="BL61" s="22"/>
      <c r="BM61" s="22"/>
      <c r="BN61" s="22"/>
      <c r="BO61" s="22"/>
      <c r="BP61" s="22"/>
      <c r="BQ61" s="22"/>
      <c r="BR61" s="22"/>
      <c r="BS61" s="22"/>
      <c r="BT61" s="22"/>
      <c r="BU61" s="22"/>
      <c r="BV61" s="22"/>
      <c r="BW61" s="22"/>
      <c r="BX61" s="22"/>
      <c r="BY61" s="22"/>
      <c r="BZ61" s="22"/>
      <c r="CA61" s="22"/>
      <c r="CB61" s="22"/>
      <c r="CC61" s="22"/>
      <c r="CD61" s="22"/>
      <c r="CE61" s="22"/>
      <c r="CF61" s="22"/>
      <c r="CG61" s="22"/>
      <c r="CH61" s="22"/>
      <c r="CI61" s="22"/>
      <c r="CJ61" s="22"/>
      <c r="CK61" s="22"/>
      <c r="CL61" s="22"/>
      <c r="CM61" s="22"/>
      <c r="CN61" s="22"/>
      <c r="CO61" s="22"/>
      <c r="CP61" s="22"/>
      <c r="CQ61" s="22"/>
      <c r="CR61" s="22"/>
      <c r="CS61" s="22"/>
      <c r="CT61" s="22"/>
      <c r="CU61" s="22"/>
      <c r="CV61" s="22"/>
      <c r="CW61" s="22"/>
      <c r="CX61" s="22"/>
      <c r="CY61" s="22"/>
      <c r="CZ61" s="22"/>
      <c r="DA61" s="22"/>
      <c r="DB61" s="22"/>
      <c r="DC61" s="22"/>
      <c r="DD61" s="22"/>
    </row>
    <row r="62" spans="1:108" ht="15" customHeight="1" x14ac:dyDescent="0.3">
      <c r="A62" s="1"/>
      <c r="B62" s="1"/>
      <c r="C62" s="17" t="s">
        <v>62</v>
      </c>
      <c r="D62" s="1"/>
      <c r="E62" s="224"/>
      <c r="F62" s="225"/>
      <c r="G62" s="225"/>
      <c r="H62" s="225"/>
      <c r="I62" s="225"/>
      <c r="J62" s="60"/>
      <c r="K62" s="60"/>
      <c r="L62" s="1"/>
      <c r="M62" s="67"/>
      <c r="N62" s="60"/>
      <c r="O62" s="60"/>
      <c r="P62" s="67"/>
      <c r="Q62" s="72"/>
      <c r="R62" s="69"/>
      <c r="S62" s="1"/>
    </row>
    <row r="63" spans="1:108" ht="15" customHeight="1" x14ac:dyDescent="0.3">
      <c r="A63" s="1"/>
      <c r="B63" s="1"/>
      <c r="C63" s="17" t="s">
        <v>63</v>
      </c>
      <c r="D63" s="1"/>
      <c r="E63" s="224"/>
      <c r="F63" s="225"/>
      <c r="G63" s="225"/>
      <c r="H63" s="225"/>
      <c r="I63" s="225"/>
      <c r="J63" s="60"/>
      <c r="K63" s="60"/>
      <c r="L63" s="1"/>
      <c r="M63" s="60"/>
      <c r="N63" s="60"/>
      <c r="O63" s="60"/>
      <c r="P63" s="60"/>
      <c r="Q63" s="60"/>
      <c r="R63" s="67"/>
      <c r="S63" s="1"/>
    </row>
    <row r="64" spans="1:108" ht="15" customHeight="1" x14ac:dyDescent="0.3">
      <c r="A64" s="1"/>
      <c r="B64" s="1"/>
      <c r="C64" s="17" t="s">
        <v>64</v>
      </c>
      <c r="D64" s="1"/>
      <c r="E64" s="222">
        <v>0</v>
      </c>
      <c r="F64" s="223"/>
      <c r="G64" s="39" t="s">
        <v>58</v>
      </c>
      <c r="H64" s="60"/>
      <c r="I64" s="39"/>
      <c r="J64" s="96">
        <v>0</v>
      </c>
      <c r="K64" s="60" t="s">
        <v>65</v>
      </c>
      <c r="L64" s="1"/>
      <c r="M64" s="70">
        <f>E64*J64</f>
        <v>0</v>
      </c>
      <c r="N64" s="60" t="s">
        <v>66</v>
      </c>
      <c r="O64" s="60"/>
      <c r="P64" s="1"/>
      <c r="Q64" s="71">
        <f>IF(M64&gt;=(200000-J65),(200000-J65),M64)</f>
        <v>0</v>
      </c>
      <c r="R64" s="72"/>
      <c r="S64" s="1"/>
    </row>
    <row r="65" spans="1:108" s="11" customFormat="1" ht="15" customHeight="1" x14ac:dyDescent="0.3">
      <c r="A65" s="67"/>
      <c r="B65" s="67"/>
      <c r="C65" s="13" t="s">
        <v>84</v>
      </c>
      <c r="D65" s="67"/>
      <c r="E65" s="67"/>
      <c r="F65" s="67"/>
      <c r="G65" s="67"/>
      <c r="H65" s="67"/>
      <c r="I65" s="67"/>
      <c r="J65" s="96">
        <v>0</v>
      </c>
      <c r="K65" s="67"/>
      <c r="L65" s="67"/>
      <c r="M65" s="67"/>
      <c r="N65" s="60"/>
      <c r="O65" s="60"/>
      <c r="P65" s="67"/>
      <c r="Q65" s="67"/>
      <c r="R65" s="67"/>
      <c r="S65" s="67"/>
      <c r="T65" s="22"/>
      <c r="U65" s="22"/>
      <c r="V65" s="22"/>
      <c r="W65" s="22"/>
      <c r="X65" s="22"/>
      <c r="Y65" s="22"/>
      <c r="Z65" s="22"/>
      <c r="AA65" s="22"/>
      <c r="AB65" s="22"/>
      <c r="AC65" s="22"/>
      <c r="AD65" s="22"/>
      <c r="AE65" s="22"/>
      <c r="AF65" s="22"/>
      <c r="AG65" s="22"/>
      <c r="AH65" s="22"/>
      <c r="AI65" s="22"/>
      <c r="AJ65" s="22"/>
      <c r="AK65" s="22"/>
      <c r="AL65" s="22"/>
      <c r="AM65" s="22"/>
      <c r="AN65" s="22"/>
      <c r="AO65" s="22"/>
      <c r="AP65" s="22"/>
      <c r="AQ65" s="22"/>
      <c r="AR65" s="22"/>
      <c r="AS65" s="22"/>
      <c r="AT65" s="22"/>
      <c r="AU65" s="22"/>
      <c r="AV65" s="22"/>
      <c r="AW65" s="22"/>
      <c r="AX65" s="22"/>
      <c r="AY65" s="22"/>
      <c r="AZ65" s="22"/>
      <c r="BA65" s="22"/>
      <c r="BB65" s="22"/>
      <c r="BC65" s="22"/>
      <c r="BD65" s="22"/>
      <c r="BE65" s="22"/>
      <c r="BF65" s="22"/>
      <c r="BG65" s="22"/>
      <c r="BH65" s="22"/>
      <c r="BI65" s="22"/>
      <c r="BJ65" s="22"/>
      <c r="BK65" s="22"/>
      <c r="BL65" s="22"/>
      <c r="BM65" s="22"/>
      <c r="BN65" s="22"/>
      <c r="BO65" s="22"/>
      <c r="BP65" s="22"/>
      <c r="BQ65" s="22"/>
      <c r="BR65" s="22"/>
      <c r="BS65" s="22"/>
      <c r="BT65" s="22"/>
      <c r="BU65" s="22"/>
      <c r="BV65" s="22"/>
      <c r="BW65" s="22"/>
      <c r="BX65" s="22"/>
      <c r="BY65" s="22"/>
      <c r="BZ65" s="22"/>
      <c r="CA65" s="22"/>
      <c r="CB65" s="22"/>
      <c r="CC65" s="22"/>
      <c r="CD65" s="22"/>
      <c r="CE65" s="22"/>
      <c r="CF65" s="22"/>
      <c r="CG65" s="22"/>
      <c r="CH65" s="22"/>
      <c r="CI65" s="22"/>
      <c r="CJ65" s="22"/>
      <c r="CK65" s="22"/>
      <c r="CL65" s="22"/>
      <c r="CM65" s="22"/>
      <c r="CN65" s="22"/>
      <c r="CO65" s="22"/>
      <c r="CP65" s="22"/>
      <c r="CQ65" s="22"/>
      <c r="CR65" s="22"/>
      <c r="CS65" s="22"/>
      <c r="CT65" s="22"/>
      <c r="CU65" s="22"/>
      <c r="CV65" s="22"/>
      <c r="CW65" s="22"/>
      <c r="CX65" s="22"/>
      <c r="CY65" s="22"/>
      <c r="CZ65" s="22"/>
      <c r="DA65" s="22"/>
      <c r="DB65" s="22"/>
      <c r="DC65" s="22"/>
      <c r="DD65" s="22"/>
    </row>
    <row r="66" spans="1:108" x14ac:dyDescent="0.3">
      <c r="A66" s="1"/>
      <c r="B66" s="1"/>
      <c r="C66" s="86" t="s">
        <v>61</v>
      </c>
      <c r="D66" s="1"/>
      <c r="E66" s="1"/>
      <c r="F66" s="1"/>
      <c r="G66" s="1"/>
      <c r="H66" s="1"/>
      <c r="I66" s="1"/>
      <c r="J66" s="39"/>
      <c r="K66" s="1"/>
      <c r="L66" s="1"/>
      <c r="M66" s="1"/>
      <c r="N66" s="1"/>
      <c r="O66" s="1"/>
      <c r="P66" s="1"/>
      <c r="Q66" s="1"/>
      <c r="R66" s="69"/>
      <c r="S66" s="1"/>
    </row>
    <row r="67" spans="1:108" ht="15" thickBot="1" x14ac:dyDescent="0.35">
      <c r="A67" s="1"/>
      <c r="B67" s="1"/>
      <c r="C67" s="17"/>
      <c r="D67" s="1"/>
      <c r="E67" s="1"/>
      <c r="F67" s="1"/>
      <c r="G67" s="1"/>
      <c r="H67" s="1"/>
      <c r="I67" s="1"/>
      <c r="J67" s="39"/>
      <c r="K67" s="1"/>
      <c r="L67" s="1"/>
      <c r="M67" s="1"/>
      <c r="N67" s="1"/>
      <c r="O67" s="1"/>
      <c r="P67" s="1"/>
      <c r="Q67" s="67"/>
      <c r="R67" s="67"/>
      <c r="S67" s="1"/>
    </row>
    <row r="68" spans="1:108" ht="15" thickBot="1" x14ac:dyDescent="0.35">
      <c r="A68" s="1"/>
      <c r="B68" s="1"/>
      <c r="C68" s="17" t="s">
        <v>85</v>
      </c>
      <c r="D68" s="1"/>
      <c r="E68" s="1"/>
      <c r="F68" s="1"/>
      <c r="G68" s="1"/>
      <c r="H68" s="1"/>
      <c r="I68" s="104">
        <f>E54+E59+E64</f>
        <v>0</v>
      </c>
      <c r="J68" s="39"/>
      <c r="K68" s="1"/>
      <c r="L68" s="1"/>
      <c r="M68" s="1"/>
      <c r="N68" s="1"/>
      <c r="O68" s="1"/>
      <c r="P68" s="1"/>
      <c r="Q68" s="84">
        <f>Q54+Q59+Q64</f>
        <v>0</v>
      </c>
      <c r="R68" s="60" t="s">
        <v>109</v>
      </c>
      <c r="S68" s="1"/>
    </row>
    <row r="69" spans="1:108" x14ac:dyDescent="0.3">
      <c r="A69" s="1"/>
      <c r="B69" s="1"/>
      <c r="C69" s="17"/>
      <c r="D69" s="1"/>
      <c r="E69" s="1"/>
      <c r="F69" s="1"/>
      <c r="G69" s="1"/>
      <c r="H69" s="1"/>
      <c r="I69" s="1"/>
      <c r="J69" s="39"/>
      <c r="K69" s="1"/>
      <c r="L69" s="1"/>
      <c r="M69" s="1"/>
      <c r="N69" s="1"/>
      <c r="O69" s="1"/>
      <c r="P69" s="1"/>
      <c r="Q69" s="1"/>
      <c r="R69" s="60"/>
      <c r="S69" s="1"/>
    </row>
    <row r="70" spans="1:108" ht="15.6" x14ac:dyDescent="0.3">
      <c r="A70" s="1"/>
      <c r="B70" s="1"/>
      <c r="C70" s="23" t="s">
        <v>86</v>
      </c>
      <c r="D70" s="1"/>
      <c r="E70" s="1"/>
      <c r="F70" s="1"/>
      <c r="G70" s="1"/>
      <c r="H70" s="1"/>
      <c r="I70" s="1"/>
      <c r="J70" s="39"/>
      <c r="K70" s="1"/>
      <c r="L70" s="1"/>
      <c r="M70" s="1"/>
      <c r="N70" s="1"/>
      <c r="O70" s="1"/>
      <c r="P70" s="1"/>
      <c r="Q70" s="1"/>
      <c r="R70" s="60"/>
      <c r="S70" s="1"/>
    </row>
    <row r="71" spans="1:108" ht="16.2" thickBot="1" x14ac:dyDescent="0.35">
      <c r="A71" s="1"/>
      <c r="B71" s="1"/>
      <c r="C71" s="23"/>
      <c r="D71" s="1"/>
      <c r="E71" s="1"/>
      <c r="F71" s="1"/>
      <c r="G71" s="1"/>
      <c r="H71" s="1"/>
      <c r="I71" s="1"/>
      <c r="J71" s="39"/>
      <c r="K71" s="1"/>
      <c r="L71" s="1"/>
      <c r="M71" s="1"/>
      <c r="N71" s="1"/>
      <c r="O71" s="1"/>
      <c r="P71" s="1"/>
      <c r="Q71" s="1"/>
      <c r="R71" s="60"/>
      <c r="S71" s="1"/>
    </row>
    <row r="72" spans="1:108" ht="15" thickBot="1" x14ac:dyDescent="0.35">
      <c r="A72" s="1"/>
      <c r="B72" s="1"/>
      <c r="C72" s="17" t="s">
        <v>87</v>
      </c>
      <c r="D72" s="12"/>
      <c r="E72" s="1"/>
      <c r="F72" s="1"/>
      <c r="G72" s="1"/>
      <c r="H72" s="1"/>
      <c r="I72" s="226">
        <f>Q43+Q47+Q68</f>
        <v>0</v>
      </c>
      <c r="J72" s="226"/>
      <c r="K72" s="1"/>
      <c r="L72" s="100">
        <v>0</v>
      </c>
      <c r="M72" s="17" t="s">
        <v>22</v>
      </c>
      <c r="N72" s="1"/>
      <c r="O72" s="65"/>
      <c r="P72" s="1"/>
      <c r="Q72" s="84">
        <f>SUM(I72*L72)</f>
        <v>0</v>
      </c>
      <c r="R72" s="60" t="s">
        <v>110</v>
      </c>
      <c r="S72" s="1"/>
    </row>
    <row r="73" spans="1:108" x14ac:dyDescent="0.3">
      <c r="A73" s="1"/>
      <c r="B73" s="1"/>
      <c r="C73" s="17"/>
      <c r="D73" s="1"/>
      <c r="E73" s="1"/>
      <c r="F73" s="1"/>
      <c r="G73" s="1"/>
      <c r="H73" s="1"/>
      <c r="I73" s="1"/>
      <c r="J73" s="39"/>
      <c r="K73" s="1"/>
      <c r="L73" s="1"/>
      <c r="M73" s="1"/>
      <c r="N73" s="1"/>
      <c r="O73" s="1"/>
      <c r="P73" s="1"/>
      <c r="Q73" s="1"/>
      <c r="R73" s="60"/>
      <c r="S73" s="1"/>
    </row>
    <row r="74" spans="1:108" s="90" customFormat="1" ht="24" customHeight="1" x14ac:dyDescent="0.35">
      <c r="A74" s="47"/>
      <c r="B74" s="47" t="s">
        <v>2</v>
      </c>
      <c r="C74" s="47" t="s">
        <v>3</v>
      </c>
      <c r="D74" s="47"/>
      <c r="E74" s="47"/>
      <c r="F74" s="47"/>
      <c r="G74" s="47"/>
      <c r="H74" s="47"/>
      <c r="I74" s="47"/>
      <c r="J74" s="47"/>
      <c r="K74" s="1"/>
      <c r="L74" s="47"/>
      <c r="M74" s="47"/>
      <c r="N74" s="1"/>
      <c r="O74" s="1"/>
      <c r="P74" s="47"/>
      <c r="Q74" s="72" t="str">
        <f>IF(Q66&gt;200000,"Höchstbetrag überschritten", " ")</f>
        <v xml:space="preserve"> </v>
      </c>
      <c r="R74" s="47"/>
      <c r="S74" s="47"/>
    </row>
    <row r="75" spans="1:108" s="90" customFormat="1" ht="24" customHeight="1" x14ac:dyDescent="0.35">
      <c r="A75" s="47"/>
      <c r="B75" s="47"/>
      <c r="C75" s="23" t="s">
        <v>150</v>
      </c>
      <c r="D75" s="47"/>
      <c r="E75" s="47"/>
      <c r="F75" s="47"/>
      <c r="G75" s="47"/>
      <c r="H75" s="47"/>
      <c r="I75" s="47"/>
      <c r="J75" s="47"/>
      <c r="K75" s="1"/>
      <c r="L75" s="47"/>
      <c r="M75" s="47"/>
      <c r="N75" s="1"/>
      <c r="O75" s="1"/>
      <c r="P75" s="47"/>
      <c r="Q75" s="72"/>
      <c r="R75" s="47"/>
      <c r="S75" s="47"/>
    </row>
    <row r="76" spans="1:108" ht="19.5" customHeight="1" x14ac:dyDescent="0.3">
      <c r="A76" s="1"/>
      <c r="B76" s="1"/>
      <c r="C76" s="13" t="s">
        <v>6</v>
      </c>
      <c r="D76" s="13"/>
      <c r="E76" s="1"/>
      <c r="F76" s="1"/>
      <c r="G76" s="1"/>
      <c r="H76" s="13"/>
      <c r="I76" s="40" t="s">
        <v>50</v>
      </c>
      <c r="J76" s="51"/>
      <c r="K76" s="51"/>
      <c r="L76" s="67"/>
      <c r="M76" s="51"/>
      <c r="N76" s="51"/>
      <c r="O76" s="51"/>
      <c r="P76" s="51"/>
      <c r="Q76" s="51"/>
      <c r="R76" s="1"/>
      <c r="S76" s="1"/>
    </row>
    <row r="77" spans="1:108" ht="15" customHeight="1" x14ac:dyDescent="0.3">
      <c r="A77" s="1"/>
      <c r="B77" s="1"/>
      <c r="C77" s="219"/>
      <c r="D77" s="219"/>
      <c r="E77" s="219"/>
      <c r="F77" s="219"/>
      <c r="G77" s="219"/>
      <c r="H77" s="13"/>
      <c r="I77" s="97">
        <v>0</v>
      </c>
      <c r="J77" s="39" t="s">
        <v>69</v>
      </c>
      <c r="K77" s="39"/>
      <c r="L77" s="39"/>
      <c r="M77" s="40"/>
      <c r="N77" s="43"/>
      <c r="O77" s="51"/>
      <c r="P77" s="51"/>
      <c r="Q77" s="71">
        <f>IF(I77&lt;=250000,I77,250000)</f>
        <v>0</v>
      </c>
      <c r="R77" s="60"/>
      <c r="S77" s="126"/>
    </row>
    <row r="78" spans="1:108" ht="9" customHeight="1" x14ac:dyDescent="0.3">
      <c r="A78" s="1"/>
      <c r="B78" s="1"/>
      <c r="C78" s="7"/>
      <c r="D78" s="7"/>
      <c r="E78" s="13"/>
      <c r="F78" s="13"/>
      <c r="G78" s="13"/>
      <c r="H78" s="13"/>
      <c r="I78" s="51"/>
      <c r="J78" s="44"/>
      <c r="K78" s="40"/>
      <c r="L78" s="40"/>
      <c r="M78" s="40"/>
      <c r="N78" s="51"/>
      <c r="O78" s="51"/>
      <c r="P78" s="51"/>
      <c r="Q78" s="73"/>
      <c r="R78" s="60"/>
      <c r="S78" s="60"/>
    </row>
    <row r="79" spans="1:108" ht="15" customHeight="1" x14ac:dyDescent="0.3">
      <c r="A79" s="1"/>
      <c r="B79" s="1"/>
      <c r="C79" s="219"/>
      <c r="D79" s="219"/>
      <c r="E79" s="219"/>
      <c r="F79" s="219"/>
      <c r="G79" s="219"/>
      <c r="H79" s="13"/>
      <c r="I79" s="97">
        <v>0</v>
      </c>
      <c r="J79" s="41" t="s">
        <v>70</v>
      </c>
      <c r="K79" s="41"/>
      <c r="L79" s="41"/>
      <c r="M79" s="40"/>
      <c r="N79" s="42"/>
      <c r="O79" s="51"/>
      <c r="P79" s="51"/>
      <c r="Q79" s="71">
        <f>IF(I79&lt;=125000,I79,125000)</f>
        <v>0</v>
      </c>
      <c r="R79" s="60"/>
      <c r="S79" s="103"/>
    </row>
    <row r="80" spans="1:108" ht="9" customHeight="1" x14ac:dyDescent="0.3">
      <c r="A80" s="1"/>
      <c r="B80" s="1"/>
      <c r="C80" s="7"/>
      <c r="D80" s="7"/>
      <c r="E80" s="13"/>
      <c r="F80" s="13"/>
      <c r="G80" s="13"/>
      <c r="H80" s="13"/>
      <c r="I80" s="51"/>
      <c r="J80" s="44"/>
      <c r="K80" s="40"/>
      <c r="L80" s="40"/>
      <c r="M80" s="40"/>
      <c r="N80" s="51"/>
      <c r="O80" s="51"/>
      <c r="P80" s="51"/>
      <c r="Q80" s="73"/>
      <c r="R80" s="60"/>
      <c r="S80" s="60"/>
    </row>
    <row r="81" spans="1:19" ht="15" customHeight="1" x14ac:dyDescent="0.3">
      <c r="A81" s="1"/>
      <c r="B81" s="1"/>
      <c r="C81" s="7"/>
      <c r="D81" s="7"/>
      <c r="E81" s="13"/>
      <c r="F81" s="13"/>
      <c r="G81" s="13"/>
      <c r="H81" s="13"/>
      <c r="I81" s="97">
        <v>0</v>
      </c>
      <c r="J81" s="41" t="s">
        <v>71</v>
      </c>
      <c r="K81" s="41"/>
      <c r="L81" s="41"/>
      <c r="M81" s="40"/>
      <c r="N81" s="42"/>
      <c r="O81" s="51"/>
      <c r="P81" s="51"/>
      <c r="Q81" s="71">
        <f>IF(I81&lt;=250000,I81,250000)</f>
        <v>0</v>
      </c>
      <c r="R81" s="60"/>
      <c r="S81" s="103"/>
    </row>
    <row r="82" spans="1:19" ht="9" customHeight="1" x14ac:dyDescent="0.3">
      <c r="A82" s="1"/>
      <c r="B82" s="1"/>
      <c r="C82" s="7"/>
      <c r="D82" s="7"/>
      <c r="E82" s="13"/>
      <c r="F82" s="13"/>
      <c r="G82" s="13"/>
      <c r="H82" s="13"/>
      <c r="I82" s="51"/>
      <c r="J82" s="72"/>
      <c r="K82" s="40"/>
      <c r="L82" s="40"/>
      <c r="M82" s="40"/>
      <c r="N82" s="51"/>
      <c r="O82" s="51"/>
      <c r="P82" s="51"/>
      <c r="Q82" s="73"/>
      <c r="R82" s="60"/>
      <c r="S82" s="60"/>
    </row>
    <row r="83" spans="1:19" ht="15" customHeight="1" x14ac:dyDescent="0.3">
      <c r="A83" s="1"/>
      <c r="B83" s="1"/>
      <c r="C83" s="219"/>
      <c r="D83" s="219"/>
      <c r="E83" s="219"/>
      <c r="F83" s="219"/>
      <c r="G83" s="219"/>
      <c r="H83" s="13"/>
      <c r="I83" s="97">
        <v>0</v>
      </c>
      <c r="J83" s="39" t="s">
        <v>72</v>
      </c>
      <c r="K83" s="39"/>
      <c r="L83" s="39"/>
      <c r="M83" s="40"/>
      <c r="N83" s="43"/>
      <c r="O83" s="51"/>
      <c r="P83" s="51"/>
      <c r="Q83" s="71">
        <f>IF(I83&lt;=125000,I83,125000)</f>
        <v>0</v>
      </c>
      <c r="R83" s="60"/>
      <c r="S83" s="126"/>
    </row>
    <row r="84" spans="1:19" ht="9" customHeight="1" x14ac:dyDescent="0.3">
      <c r="A84" s="1"/>
      <c r="B84" s="1"/>
      <c r="C84" s="7"/>
      <c r="D84" s="7"/>
      <c r="E84" s="13"/>
      <c r="F84" s="13"/>
      <c r="G84" s="13"/>
      <c r="H84" s="13"/>
      <c r="I84" s="51"/>
      <c r="J84" s="72"/>
      <c r="K84" s="40"/>
      <c r="L84" s="40"/>
      <c r="M84" s="40"/>
      <c r="N84" s="51"/>
      <c r="O84" s="51"/>
      <c r="P84" s="51"/>
      <c r="Q84" s="73"/>
      <c r="R84" s="60"/>
      <c r="S84" s="60"/>
    </row>
    <row r="85" spans="1:19" ht="13.5" customHeight="1" x14ac:dyDescent="0.3">
      <c r="A85" s="1"/>
      <c r="B85" s="1"/>
      <c r="C85" s="65"/>
      <c r="D85" s="65"/>
      <c r="E85" s="1"/>
      <c r="F85" s="1"/>
      <c r="G85" s="1"/>
      <c r="H85" s="13"/>
      <c r="I85" s="97">
        <v>0</v>
      </c>
      <c r="J85" s="41" t="s">
        <v>73</v>
      </c>
      <c r="K85" s="41"/>
      <c r="L85" s="41"/>
      <c r="M85" s="40"/>
      <c r="N85" s="42"/>
      <c r="O85" s="51"/>
      <c r="P85" s="51"/>
      <c r="Q85" s="71">
        <f>IF(I85&lt;=250000,I85,250000)</f>
        <v>0</v>
      </c>
      <c r="R85" s="60"/>
      <c r="S85" s="103"/>
    </row>
    <row r="86" spans="1:19" ht="13.5" customHeight="1" x14ac:dyDescent="0.3">
      <c r="A86" s="1"/>
      <c r="B86" s="1"/>
      <c r="C86" s="65"/>
      <c r="D86" s="65"/>
      <c r="E86" s="1"/>
      <c r="F86" s="1"/>
      <c r="G86" s="1"/>
      <c r="H86" s="13"/>
      <c r="I86" s="1"/>
      <c r="J86" s="41"/>
      <c r="K86" s="41"/>
      <c r="L86" s="41"/>
      <c r="M86" s="40"/>
      <c r="N86" s="42"/>
      <c r="O86" s="51"/>
      <c r="P86" s="51"/>
      <c r="Q86" s="107"/>
      <c r="R86" s="60"/>
      <c r="S86" s="103"/>
    </row>
    <row r="87" spans="1:19" ht="15" thickBot="1" x14ac:dyDescent="0.35">
      <c r="A87" s="1"/>
      <c r="B87" s="1"/>
      <c r="C87" s="17" t="s">
        <v>89</v>
      </c>
      <c r="D87" s="1"/>
      <c r="E87" s="1"/>
      <c r="F87" s="1"/>
      <c r="G87" s="1"/>
      <c r="H87" s="13"/>
      <c r="I87" s="105">
        <f>COUNTIF(I77:I85,"&gt;0")</f>
        <v>0</v>
      </c>
      <c r="J87" s="72"/>
      <c r="K87" s="1"/>
      <c r="L87" s="1"/>
      <c r="M87" s="1"/>
      <c r="N87" s="1"/>
      <c r="O87" s="1"/>
      <c r="P87" s="1"/>
      <c r="Q87" s="61"/>
      <c r="R87" s="60"/>
      <c r="S87" s="60"/>
    </row>
    <row r="88" spans="1:19" ht="15" thickBot="1" x14ac:dyDescent="0.35">
      <c r="A88" s="1"/>
      <c r="B88" s="1"/>
      <c r="C88" s="1"/>
      <c r="D88" s="1"/>
      <c r="E88" s="1"/>
      <c r="F88" s="1"/>
      <c r="G88" s="1"/>
      <c r="H88" s="13"/>
      <c r="I88" s="1"/>
      <c r="J88" s="72"/>
      <c r="K88" s="1"/>
      <c r="L88" s="1"/>
      <c r="M88" s="1"/>
      <c r="N88" s="1"/>
      <c r="O88" s="1"/>
      <c r="P88" s="1"/>
      <c r="Q88" s="84">
        <f>Q77+Q79+Q81+Q83+Q85</f>
        <v>0</v>
      </c>
      <c r="R88" s="60" t="s">
        <v>109</v>
      </c>
      <c r="S88" s="60"/>
    </row>
    <row r="89" spans="1:19" ht="15.6" x14ac:dyDescent="0.3">
      <c r="A89" s="1"/>
      <c r="B89" s="1"/>
      <c r="C89" s="23" t="s">
        <v>149</v>
      </c>
      <c r="D89" s="1"/>
      <c r="E89" s="1"/>
      <c r="F89" s="1"/>
      <c r="G89" s="1"/>
      <c r="H89" s="13"/>
      <c r="I89" s="1"/>
      <c r="J89" s="1"/>
      <c r="K89" s="1"/>
      <c r="L89" s="1"/>
      <c r="M89" s="1"/>
      <c r="N89" s="1"/>
      <c r="O89" s="1"/>
      <c r="P89" s="1"/>
      <c r="Q89" s="65"/>
      <c r="R89" s="65"/>
      <c r="S89" s="60"/>
    </row>
    <row r="90" spans="1:19" ht="23.25" customHeight="1" x14ac:dyDescent="0.3">
      <c r="A90" s="1"/>
      <c r="B90" s="1"/>
      <c r="C90" s="13" t="s">
        <v>6</v>
      </c>
      <c r="D90" s="13"/>
      <c r="E90" s="13"/>
      <c r="F90" s="13"/>
      <c r="G90" s="13"/>
      <c r="H90" s="13"/>
      <c r="I90" s="126" t="s">
        <v>7</v>
      </c>
      <c r="J90" s="60"/>
      <c r="K90" s="126" t="s">
        <v>8</v>
      </c>
      <c r="L90" s="74"/>
      <c r="M90" s="1"/>
      <c r="N90" s="65" t="s">
        <v>92</v>
      </c>
      <c r="O90" s="65"/>
      <c r="P90" s="65"/>
      <c r="Q90" s="65"/>
      <c r="R90" s="74"/>
      <c r="S90" s="65"/>
    </row>
    <row r="91" spans="1:19" ht="15" customHeight="1" x14ac:dyDescent="0.3">
      <c r="A91" s="1"/>
      <c r="B91" s="1"/>
      <c r="C91" s="232"/>
      <c r="D91" s="220"/>
      <c r="E91" s="220"/>
      <c r="F91" s="220"/>
      <c r="G91" s="220"/>
      <c r="H91" s="13"/>
      <c r="I91" s="98">
        <v>0</v>
      </c>
      <c r="J91" s="1"/>
      <c r="K91" s="221">
        <v>0</v>
      </c>
      <c r="L91" s="221"/>
      <c r="M91" s="67"/>
      <c r="N91" s="99">
        <v>0</v>
      </c>
      <c r="O91" s="60" t="s">
        <v>17</v>
      </c>
      <c r="P91" s="60"/>
      <c r="Q91" s="75">
        <f>SUM(I91*K91)*N91</f>
        <v>0</v>
      </c>
      <c r="R91" s="1"/>
      <c r="S91" s="12"/>
    </row>
    <row r="92" spans="1:19" ht="9" customHeight="1" x14ac:dyDescent="0.3">
      <c r="A92" s="1"/>
      <c r="B92" s="1"/>
      <c r="C92" s="12"/>
      <c r="D92" s="12"/>
      <c r="E92" s="12"/>
      <c r="F92" s="12"/>
      <c r="G92" s="12"/>
      <c r="H92" s="13"/>
      <c r="I92" s="13"/>
      <c r="J92" s="13"/>
      <c r="K92" s="13"/>
      <c r="L92" s="13"/>
      <c r="M92" s="1"/>
      <c r="N92" s="74"/>
      <c r="O92" s="60"/>
      <c r="P92" s="60"/>
      <c r="Q92" s="65"/>
      <c r="R92" s="74"/>
      <c r="S92" s="65"/>
    </row>
    <row r="93" spans="1:19" ht="15" customHeight="1" x14ac:dyDescent="0.3">
      <c r="A93" s="1"/>
      <c r="B93" s="1"/>
      <c r="C93" s="95">
        <v>0</v>
      </c>
      <c r="D93" s="126" t="s">
        <v>43</v>
      </c>
      <c r="E93" s="1"/>
      <c r="F93" s="17"/>
      <c r="G93" s="12"/>
      <c r="H93" s="37" t="s">
        <v>25</v>
      </c>
      <c r="I93" s="76">
        <v>0.2</v>
      </c>
      <c r="J93" s="103" t="s">
        <v>26</v>
      </c>
      <c r="K93" s="76">
        <v>1</v>
      </c>
      <c r="L93" s="60" t="s">
        <v>27</v>
      </c>
      <c r="M93" s="67"/>
      <c r="N93" s="95">
        <v>0</v>
      </c>
      <c r="O93" s="60" t="s">
        <v>19</v>
      </c>
      <c r="P93" s="60"/>
      <c r="Q93" s="75">
        <f>SUM(C93*(I93+K93)*N93)</f>
        <v>0</v>
      </c>
      <c r="R93" s="74"/>
      <c r="S93" s="12"/>
    </row>
    <row r="94" spans="1:19" ht="31.5" customHeight="1" x14ac:dyDescent="0.3">
      <c r="A94" s="1"/>
      <c r="B94" s="1"/>
      <c r="C94" s="12" t="s">
        <v>6</v>
      </c>
      <c r="D94" s="12"/>
      <c r="E94" s="12"/>
      <c r="F94" s="12"/>
      <c r="G94" s="12"/>
      <c r="H94" s="13"/>
      <c r="I94" s="126" t="s">
        <v>7</v>
      </c>
      <c r="J94" s="1"/>
      <c r="K94" s="126" t="s">
        <v>8</v>
      </c>
      <c r="L94" s="74"/>
      <c r="M94" s="1"/>
      <c r="N94" s="65" t="s">
        <v>92</v>
      </c>
      <c r="O94" s="60"/>
      <c r="P94" s="60"/>
      <c r="Q94" s="65"/>
      <c r="R94" s="74"/>
      <c r="S94" s="65"/>
    </row>
    <row r="95" spans="1:19" ht="15" customHeight="1" x14ac:dyDescent="0.3">
      <c r="A95" s="1"/>
      <c r="B95" s="1"/>
      <c r="C95" s="220"/>
      <c r="D95" s="220"/>
      <c r="E95" s="220"/>
      <c r="F95" s="220"/>
      <c r="G95" s="220"/>
      <c r="H95" s="13"/>
      <c r="I95" s="98">
        <v>0</v>
      </c>
      <c r="J95" s="1"/>
      <c r="K95" s="221">
        <v>0</v>
      </c>
      <c r="L95" s="221"/>
      <c r="M95" s="67"/>
      <c r="N95" s="99">
        <v>0</v>
      </c>
      <c r="O95" s="60" t="s">
        <v>17</v>
      </c>
      <c r="P95" s="60"/>
      <c r="Q95" s="75">
        <f>SUM(I95*K95)*N95</f>
        <v>0</v>
      </c>
      <c r="R95" s="1"/>
      <c r="S95" s="12"/>
    </row>
    <row r="96" spans="1:19" ht="9" customHeight="1" x14ac:dyDescent="0.3">
      <c r="A96" s="1"/>
      <c r="B96" s="1"/>
      <c r="C96" s="12"/>
      <c r="D96" s="12"/>
      <c r="E96" s="12"/>
      <c r="F96" s="12"/>
      <c r="G96" s="12"/>
      <c r="H96" s="13"/>
      <c r="I96" s="13"/>
      <c r="J96" s="13"/>
      <c r="K96" s="13"/>
      <c r="L96" s="13"/>
      <c r="M96" s="1"/>
      <c r="N96" s="74"/>
      <c r="O96" s="60"/>
      <c r="P96" s="60"/>
      <c r="Q96" s="65"/>
      <c r="R96" s="74"/>
      <c r="S96" s="65"/>
    </row>
    <row r="97" spans="1:19" ht="15" customHeight="1" x14ac:dyDescent="0.3">
      <c r="A97" s="1"/>
      <c r="B97" s="1"/>
      <c r="C97" s="95">
        <v>0</v>
      </c>
      <c r="D97" s="126" t="s">
        <v>43</v>
      </c>
      <c r="E97" s="17"/>
      <c r="F97" s="17"/>
      <c r="G97" s="12"/>
      <c r="H97" s="37" t="s">
        <v>25</v>
      </c>
      <c r="I97" s="76">
        <v>0.2</v>
      </c>
      <c r="J97" s="103" t="s">
        <v>26</v>
      </c>
      <c r="K97" s="76">
        <v>1</v>
      </c>
      <c r="L97" s="60" t="s">
        <v>27</v>
      </c>
      <c r="M97" s="67"/>
      <c r="N97" s="95">
        <v>0</v>
      </c>
      <c r="O97" s="60" t="s">
        <v>19</v>
      </c>
      <c r="P97" s="60"/>
      <c r="Q97" s="75">
        <f>SUM(C97*(I97+K97)*N97)</f>
        <v>0</v>
      </c>
      <c r="R97" s="74"/>
      <c r="S97" s="12"/>
    </row>
    <row r="98" spans="1:19" ht="31.5" customHeight="1" x14ac:dyDescent="0.3">
      <c r="A98" s="1"/>
      <c r="B98" s="1"/>
      <c r="C98" s="12" t="s">
        <v>6</v>
      </c>
      <c r="D98" s="12"/>
      <c r="E98" s="12"/>
      <c r="F98" s="12"/>
      <c r="G98" s="12"/>
      <c r="H98" s="13"/>
      <c r="I98" s="126" t="s">
        <v>7</v>
      </c>
      <c r="J98" s="1"/>
      <c r="K98" s="126" t="s">
        <v>8</v>
      </c>
      <c r="L98" s="74"/>
      <c r="M98" s="1"/>
      <c r="N98" s="65" t="s">
        <v>92</v>
      </c>
      <c r="O98" s="60"/>
      <c r="P98" s="60"/>
      <c r="Q98" s="65"/>
      <c r="R98" s="74"/>
      <c r="S98" s="65"/>
    </row>
    <row r="99" spans="1:19" ht="15" customHeight="1" x14ac:dyDescent="0.3">
      <c r="A99" s="1"/>
      <c r="B99" s="1"/>
      <c r="C99" s="220"/>
      <c r="D99" s="220"/>
      <c r="E99" s="220"/>
      <c r="F99" s="220"/>
      <c r="G99" s="220"/>
      <c r="H99" s="13"/>
      <c r="I99" s="98">
        <v>0</v>
      </c>
      <c r="J99" s="1"/>
      <c r="K99" s="221">
        <v>0</v>
      </c>
      <c r="L99" s="221"/>
      <c r="M99" s="67"/>
      <c r="N99" s="99">
        <v>0</v>
      </c>
      <c r="O99" s="60" t="s">
        <v>17</v>
      </c>
      <c r="P99" s="60"/>
      <c r="Q99" s="75">
        <f>SUM(I99*K99)*N99</f>
        <v>0</v>
      </c>
      <c r="R99" s="1"/>
      <c r="S99" s="12"/>
    </row>
    <row r="100" spans="1:19" ht="10.5" customHeight="1" x14ac:dyDescent="0.3">
      <c r="A100" s="1"/>
      <c r="B100" s="1"/>
      <c r="C100" s="12"/>
      <c r="D100" s="12"/>
      <c r="E100" s="12"/>
      <c r="F100" s="12"/>
      <c r="G100" s="12"/>
      <c r="H100" s="13"/>
      <c r="I100" s="13"/>
      <c r="J100" s="13"/>
      <c r="K100" s="13"/>
      <c r="L100" s="13"/>
      <c r="M100" s="1"/>
      <c r="N100" s="74"/>
      <c r="O100" s="60"/>
      <c r="P100" s="60"/>
      <c r="Q100" s="65"/>
      <c r="R100" s="74"/>
      <c r="S100" s="65"/>
    </row>
    <row r="101" spans="1:19" ht="15" customHeight="1" x14ac:dyDescent="0.3">
      <c r="A101" s="1"/>
      <c r="B101" s="1"/>
      <c r="C101" s="95">
        <v>0</v>
      </c>
      <c r="D101" s="126" t="s">
        <v>43</v>
      </c>
      <c r="E101" s="17"/>
      <c r="F101" s="17"/>
      <c r="G101" s="12"/>
      <c r="H101" s="37" t="s">
        <v>25</v>
      </c>
      <c r="I101" s="76">
        <v>0.2</v>
      </c>
      <c r="J101" s="103" t="s">
        <v>26</v>
      </c>
      <c r="K101" s="76">
        <v>1</v>
      </c>
      <c r="L101" s="60" t="s">
        <v>27</v>
      </c>
      <c r="M101" s="67"/>
      <c r="N101" s="95">
        <v>0</v>
      </c>
      <c r="O101" s="60" t="s">
        <v>19</v>
      </c>
      <c r="P101" s="60"/>
      <c r="Q101" s="75">
        <f>SUM(C101*(I101+K101)*N101)</f>
        <v>0</v>
      </c>
      <c r="R101" s="74"/>
      <c r="S101" s="12"/>
    </row>
    <row r="102" spans="1:19" ht="9" customHeight="1" x14ac:dyDescent="0.3">
      <c r="A102" s="1"/>
      <c r="B102" s="1"/>
      <c r="C102" s="16"/>
      <c r="D102" s="16"/>
      <c r="E102" s="16"/>
      <c r="F102" s="16"/>
      <c r="G102" s="16"/>
      <c r="H102" s="13"/>
      <c r="I102" s="13"/>
      <c r="J102" s="1"/>
      <c r="K102" s="1"/>
      <c r="L102" s="1"/>
      <c r="M102" s="1"/>
      <c r="N102" s="12"/>
      <c r="O102" s="65"/>
      <c r="P102" s="65"/>
      <c r="Q102" s="1"/>
      <c r="R102" s="74"/>
      <c r="S102" s="1"/>
    </row>
    <row r="103" spans="1:19" ht="12" customHeight="1" x14ac:dyDescent="0.3">
      <c r="A103" s="1"/>
      <c r="B103" s="1"/>
      <c r="C103" s="16"/>
      <c r="D103" s="16"/>
      <c r="E103" s="16"/>
      <c r="F103" s="16"/>
      <c r="G103" s="16"/>
      <c r="H103" s="16"/>
      <c r="I103" s="16"/>
      <c r="J103" s="1"/>
      <c r="K103" s="1"/>
      <c r="L103" s="1"/>
      <c r="M103" s="1"/>
      <c r="N103" s="13" t="s">
        <v>21</v>
      </c>
      <c r="O103" s="65"/>
      <c r="P103" s="16"/>
      <c r="Q103" s="1"/>
      <c r="R103" s="74"/>
      <c r="S103" s="1"/>
    </row>
    <row r="104" spans="1:19" x14ac:dyDescent="0.3">
      <c r="A104" s="1"/>
      <c r="B104" s="1"/>
      <c r="C104" s="16"/>
      <c r="D104" s="16"/>
      <c r="E104" s="16"/>
      <c r="F104" s="16"/>
      <c r="G104" s="16"/>
      <c r="H104" s="16"/>
      <c r="I104" s="16"/>
      <c r="J104" s="67" t="s">
        <v>20</v>
      </c>
      <c r="K104" s="230">
        <f>SUM(K91+K95+K99)</f>
        <v>0</v>
      </c>
      <c r="L104" s="231"/>
      <c r="M104" s="1"/>
      <c r="N104" s="14">
        <v>8.5000000000000006E-2</v>
      </c>
      <c r="O104" s="1"/>
      <c r="P104" s="1"/>
      <c r="Q104" s="75">
        <f>SUM(K104*N104)</f>
        <v>0</v>
      </c>
      <c r="R104" s="74"/>
      <c r="S104" s="1"/>
    </row>
    <row r="105" spans="1:19" ht="4.5" customHeight="1" x14ac:dyDescent="0.3">
      <c r="A105" s="1"/>
      <c r="B105" s="1"/>
      <c r="C105" s="1"/>
      <c r="D105" s="1"/>
      <c r="E105" s="1"/>
      <c r="F105" s="1"/>
      <c r="G105" s="1"/>
      <c r="H105" s="1"/>
      <c r="I105" s="1"/>
      <c r="J105" s="1"/>
      <c r="K105" s="1"/>
      <c r="L105" s="1"/>
      <c r="M105" s="1"/>
      <c r="N105" s="1"/>
      <c r="O105" s="1"/>
      <c r="P105" s="1"/>
      <c r="Q105" s="1"/>
      <c r="R105" s="74"/>
      <c r="S105" s="1"/>
    </row>
    <row r="106" spans="1:19" ht="16.5" customHeight="1" thickBot="1" x14ac:dyDescent="0.35">
      <c r="A106" s="1"/>
      <c r="B106" s="1"/>
      <c r="C106" s="17" t="s">
        <v>89</v>
      </c>
      <c r="D106" s="1"/>
      <c r="E106" s="1"/>
      <c r="F106" s="1"/>
      <c r="G106" s="1"/>
      <c r="H106" s="13"/>
      <c r="I106" s="123">
        <f>(COUNTIF(Q91:Q101, "&gt;0"))/2</f>
        <v>0</v>
      </c>
      <c r="J106" s="1"/>
      <c r="K106" s="1"/>
      <c r="L106" s="1"/>
      <c r="M106" s="1"/>
      <c r="N106" s="1"/>
      <c r="O106" s="1"/>
      <c r="P106" s="1"/>
      <c r="Q106" s="1"/>
      <c r="R106" s="1"/>
      <c r="S106" s="1"/>
    </row>
    <row r="107" spans="1:19" ht="16.5" customHeight="1" thickBot="1" x14ac:dyDescent="0.35">
      <c r="A107" s="1"/>
      <c r="B107" s="1"/>
      <c r="C107" s="86" t="s">
        <v>61</v>
      </c>
      <c r="D107" s="1"/>
      <c r="E107" s="1"/>
      <c r="F107" s="1"/>
      <c r="G107" s="1"/>
      <c r="H107" s="13"/>
      <c r="I107" s="1"/>
      <c r="J107" s="1"/>
      <c r="K107" s="1"/>
      <c r="L107" s="1"/>
      <c r="M107" s="1"/>
      <c r="N107" s="1"/>
      <c r="O107" s="1"/>
      <c r="P107" s="1"/>
      <c r="Q107" s="84">
        <f>SUM(Q91:Q104)</f>
        <v>0</v>
      </c>
      <c r="R107" s="60" t="s">
        <v>111</v>
      </c>
      <c r="S107" s="1"/>
    </row>
    <row r="108" spans="1:19" ht="16.5" customHeight="1" x14ac:dyDescent="0.3">
      <c r="A108" s="1"/>
      <c r="B108" s="1"/>
      <c r="C108" s="86"/>
      <c r="D108" s="1"/>
      <c r="E108" s="1"/>
      <c r="F108" s="1"/>
      <c r="G108" s="1"/>
      <c r="H108" s="13"/>
      <c r="I108" s="1"/>
      <c r="J108" s="1"/>
      <c r="K108" s="1"/>
      <c r="L108" s="1"/>
      <c r="M108" s="1"/>
      <c r="N108" s="1"/>
      <c r="O108" s="1"/>
      <c r="P108" s="1"/>
      <c r="Q108" s="122"/>
      <c r="R108" s="60"/>
      <c r="S108" s="1"/>
    </row>
    <row r="109" spans="1:19" ht="16.5" customHeight="1" x14ac:dyDescent="0.3">
      <c r="A109" s="1"/>
      <c r="B109" s="1"/>
      <c r="C109" s="23" t="s">
        <v>90</v>
      </c>
      <c r="D109" s="1"/>
      <c r="E109" s="1"/>
      <c r="F109" s="1"/>
      <c r="G109" s="1"/>
      <c r="H109" s="13"/>
      <c r="I109" s="1"/>
      <c r="J109" s="1"/>
      <c r="K109" s="1"/>
      <c r="L109" s="1"/>
      <c r="M109" s="1"/>
      <c r="N109" s="1"/>
      <c r="O109" s="1"/>
      <c r="P109" s="1"/>
      <c r="Q109" s="65"/>
      <c r="R109" s="60"/>
      <c r="S109" s="1"/>
    </row>
    <row r="110" spans="1:19" ht="7.5" customHeight="1" thickBot="1" x14ac:dyDescent="0.35">
      <c r="A110" s="1"/>
      <c r="B110" s="1"/>
      <c r="C110" s="23"/>
      <c r="D110" s="1"/>
      <c r="E110" s="1"/>
      <c r="F110" s="1"/>
      <c r="G110" s="1"/>
      <c r="H110" s="13"/>
      <c r="I110" s="1"/>
      <c r="J110" s="1"/>
      <c r="K110" s="1"/>
      <c r="L110" s="1"/>
      <c r="M110" s="1"/>
      <c r="N110" s="1"/>
      <c r="O110" s="1"/>
      <c r="P110" s="1"/>
      <c r="Q110" s="1"/>
      <c r="R110" s="60"/>
      <c r="S110" s="1"/>
    </row>
    <row r="111" spans="1:19" ht="16.5" customHeight="1" thickBot="1" x14ac:dyDescent="0.35">
      <c r="A111" s="1"/>
      <c r="B111" s="1"/>
      <c r="C111" s="17" t="s">
        <v>91</v>
      </c>
      <c r="D111" s="12"/>
      <c r="E111" s="1"/>
      <c r="F111" s="1"/>
      <c r="G111" s="1"/>
      <c r="H111" s="1"/>
      <c r="I111" s="226">
        <f>Q107</f>
        <v>0</v>
      </c>
      <c r="J111" s="226"/>
      <c r="K111" s="1"/>
      <c r="L111" s="100">
        <v>0</v>
      </c>
      <c r="M111" s="17" t="s">
        <v>22</v>
      </c>
      <c r="N111" s="1"/>
      <c r="O111" s="65"/>
      <c r="P111" s="1"/>
      <c r="Q111" s="84">
        <f>SUM(I111*L111)</f>
        <v>0</v>
      </c>
      <c r="R111" s="60" t="s">
        <v>110</v>
      </c>
      <c r="S111" s="1"/>
    </row>
    <row r="112" spans="1:19" ht="16.5" customHeight="1" x14ac:dyDescent="0.3">
      <c r="A112" s="1"/>
      <c r="B112" s="1"/>
      <c r="C112" s="17"/>
      <c r="D112" s="12"/>
      <c r="E112" s="1"/>
      <c r="F112" s="1"/>
      <c r="G112" s="1"/>
      <c r="H112" s="1"/>
      <c r="I112" s="1"/>
      <c r="J112" s="1"/>
      <c r="K112" s="1"/>
      <c r="L112" s="1"/>
      <c r="M112" s="1"/>
      <c r="N112" s="1"/>
      <c r="O112" s="65"/>
      <c r="P112" s="1"/>
      <c r="Q112" s="65"/>
      <c r="R112" s="60"/>
      <c r="S112" s="1"/>
    </row>
    <row r="113" spans="1:22" s="90" customFormat="1" ht="24" customHeight="1" x14ac:dyDescent="0.35">
      <c r="A113" s="47"/>
      <c r="B113" s="47" t="s">
        <v>5</v>
      </c>
      <c r="C113" s="47" t="s">
        <v>93</v>
      </c>
      <c r="D113" s="47"/>
      <c r="E113" s="47"/>
      <c r="F113" s="47"/>
      <c r="G113" s="47"/>
      <c r="H113" s="47"/>
      <c r="I113" s="47"/>
      <c r="J113" s="47"/>
      <c r="K113" s="47"/>
      <c r="L113" s="47"/>
      <c r="M113" s="47"/>
      <c r="N113" s="47"/>
      <c r="O113" s="47"/>
      <c r="P113" s="47"/>
      <c r="Q113" s="47"/>
      <c r="R113" s="47"/>
      <c r="S113" s="47"/>
    </row>
    <row r="114" spans="1:22" s="90" customFormat="1" ht="12" customHeight="1" x14ac:dyDescent="0.35">
      <c r="A114" s="47"/>
      <c r="B114" s="47"/>
      <c r="C114" s="40" t="s">
        <v>102</v>
      </c>
      <c r="D114" s="47"/>
      <c r="E114" s="47"/>
      <c r="F114" s="47"/>
      <c r="G114" s="47"/>
      <c r="H114" s="47"/>
      <c r="I114" s="47"/>
      <c r="J114" s="47"/>
      <c r="K114" s="47"/>
      <c r="L114" s="47"/>
      <c r="M114" s="47"/>
      <c r="N114" s="47"/>
      <c r="O114" s="47"/>
      <c r="P114" s="47"/>
      <c r="Q114" s="47"/>
      <c r="R114" s="47"/>
      <c r="S114" s="47"/>
    </row>
    <row r="115" spans="1:22" s="90" customFormat="1" ht="12" customHeight="1" x14ac:dyDescent="0.35">
      <c r="A115" s="47"/>
      <c r="B115" s="47"/>
      <c r="C115" s="40"/>
      <c r="D115" s="47"/>
      <c r="E115" s="47"/>
      <c r="F115" s="47"/>
      <c r="G115" s="47"/>
      <c r="H115" s="47"/>
      <c r="I115" s="47"/>
      <c r="J115" s="47"/>
      <c r="K115" s="47"/>
      <c r="L115" s="47"/>
      <c r="M115" s="47"/>
      <c r="N115" s="47"/>
      <c r="O115" s="47"/>
      <c r="P115" s="47"/>
      <c r="Q115" s="47"/>
      <c r="R115" s="47"/>
      <c r="S115" s="47"/>
    </row>
    <row r="116" spans="1:22" s="90" customFormat="1" ht="14.25" customHeight="1" x14ac:dyDescent="0.35">
      <c r="A116" s="47"/>
      <c r="B116" s="47"/>
      <c r="C116" s="13" t="s">
        <v>101</v>
      </c>
      <c r="D116" s="13"/>
      <c r="E116" s="13"/>
      <c r="F116" s="47"/>
      <c r="G116" s="47"/>
      <c r="H116" s="47"/>
      <c r="I116" s="40" t="s">
        <v>50</v>
      </c>
      <c r="J116" s="47"/>
      <c r="K116" s="47"/>
      <c r="L116" s="47"/>
      <c r="M116" s="1"/>
      <c r="N116" s="47"/>
      <c r="O116" s="47"/>
      <c r="P116" s="47"/>
      <c r="Q116" s="47"/>
      <c r="R116" s="47"/>
      <c r="S116" s="47"/>
    </row>
    <row r="117" spans="1:22" s="90" customFormat="1" ht="9" customHeight="1" x14ac:dyDescent="0.35">
      <c r="A117" s="47"/>
      <c r="B117" s="47"/>
      <c r="C117" s="13"/>
      <c r="D117" s="13"/>
      <c r="E117" s="13"/>
      <c r="F117" s="47"/>
      <c r="G117" s="47"/>
      <c r="H117" s="47"/>
      <c r="I117" s="47"/>
      <c r="J117" s="47"/>
      <c r="K117" s="47"/>
      <c r="L117" s="47"/>
      <c r="M117" s="1"/>
      <c r="N117" s="47"/>
      <c r="O117" s="47"/>
      <c r="P117" s="47"/>
      <c r="Q117" s="47"/>
      <c r="R117" s="47"/>
      <c r="S117" s="47"/>
    </row>
    <row r="118" spans="1:22" ht="15" customHeight="1" x14ac:dyDescent="0.35">
      <c r="A118" s="1"/>
      <c r="B118" s="1"/>
      <c r="C118" s="13" t="s">
        <v>94</v>
      </c>
      <c r="D118" s="13"/>
      <c r="E118" s="13"/>
      <c r="F118" s="13"/>
      <c r="G118" s="13"/>
      <c r="H118" s="1"/>
      <c r="I118" s="97">
        <v>0</v>
      </c>
      <c r="J118" s="1"/>
      <c r="K118" s="37"/>
      <c r="L118" s="1"/>
      <c r="M118" s="69"/>
      <c r="N118" s="1"/>
      <c r="O118" s="47"/>
      <c r="P118" s="47"/>
      <c r="Q118" s="47"/>
      <c r="R118" s="47"/>
      <c r="S118" s="47"/>
    </row>
    <row r="119" spans="1:22" ht="8.25" customHeight="1" x14ac:dyDescent="0.35">
      <c r="A119" s="1"/>
      <c r="B119" s="1"/>
      <c r="C119" s="1"/>
      <c r="D119" s="1"/>
      <c r="E119" s="1"/>
      <c r="F119" s="1"/>
      <c r="G119" s="1"/>
      <c r="H119" s="1"/>
      <c r="I119" s="1"/>
      <c r="J119" s="1"/>
      <c r="K119" s="37"/>
      <c r="L119" s="37"/>
      <c r="M119" s="1"/>
      <c r="N119" s="69"/>
      <c r="O119" s="1"/>
      <c r="P119" s="47"/>
      <c r="Q119" s="47"/>
      <c r="R119" s="47"/>
      <c r="S119" s="47"/>
    </row>
    <row r="120" spans="1:22" ht="15" customHeight="1" x14ac:dyDescent="0.35">
      <c r="A120" s="1"/>
      <c r="B120" s="1"/>
      <c r="C120" s="13" t="s">
        <v>95</v>
      </c>
      <c r="D120" s="13"/>
      <c r="E120" s="13"/>
      <c r="F120" s="13"/>
      <c r="G120" s="13"/>
      <c r="H120" s="1"/>
      <c r="I120" s="97">
        <v>0</v>
      </c>
      <c r="J120" s="12"/>
      <c r="K120" s="65"/>
      <c r="L120" s="65"/>
      <c r="M120" s="1"/>
      <c r="N120" s="74"/>
      <c r="O120" s="1"/>
      <c r="P120" s="47"/>
      <c r="Q120" s="47"/>
      <c r="R120" s="47"/>
      <c r="S120" s="47"/>
    </row>
    <row r="121" spans="1:22" ht="9" customHeight="1" x14ac:dyDescent="0.35">
      <c r="A121" s="1"/>
      <c r="B121" s="1"/>
      <c r="C121" s="16"/>
      <c r="D121" s="13"/>
      <c r="E121" s="13"/>
      <c r="F121" s="1"/>
      <c r="G121" s="1"/>
      <c r="H121" s="1"/>
      <c r="I121" s="1"/>
      <c r="J121" s="12"/>
      <c r="K121" s="65"/>
      <c r="L121" s="65"/>
      <c r="M121" s="1"/>
      <c r="N121" s="74"/>
      <c r="O121" s="1"/>
      <c r="P121" s="47"/>
      <c r="Q121" s="47"/>
      <c r="R121" s="47"/>
      <c r="S121" s="47"/>
    </row>
    <row r="122" spans="1:22" ht="15" customHeight="1" x14ac:dyDescent="0.35">
      <c r="A122" s="1"/>
      <c r="B122" s="1"/>
      <c r="C122" s="13" t="s">
        <v>96</v>
      </c>
      <c r="D122" s="13"/>
      <c r="E122" s="13"/>
      <c r="F122" s="13"/>
      <c r="G122" s="13"/>
      <c r="H122" s="1"/>
      <c r="I122" s="97">
        <v>0</v>
      </c>
      <c r="J122" s="12"/>
      <c r="K122" s="65"/>
      <c r="L122" s="65"/>
      <c r="M122" s="1"/>
      <c r="N122" s="74"/>
      <c r="O122" s="1"/>
      <c r="P122" s="47"/>
      <c r="Q122" s="47"/>
      <c r="R122" s="47"/>
      <c r="S122" s="47"/>
    </row>
    <row r="123" spans="1:22" ht="9" customHeight="1" x14ac:dyDescent="0.35">
      <c r="A123" s="1"/>
      <c r="B123" s="1"/>
      <c r="C123" s="16"/>
      <c r="D123" s="13"/>
      <c r="E123" s="13"/>
      <c r="F123" s="1"/>
      <c r="G123" s="1"/>
      <c r="H123" s="1"/>
      <c r="I123" s="1"/>
      <c r="J123" s="12"/>
      <c r="K123" s="65"/>
      <c r="L123" s="65"/>
      <c r="M123" s="1"/>
      <c r="N123" s="74"/>
      <c r="O123" s="1"/>
      <c r="P123" s="47"/>
      <c r="Q123" s="47"/>
      <c r="R123" s="47"/>
      <c r="S123" s="47"/>
    </row>
    <row r="124" spans="1:22" ht="14.25" customHeight="1" x14ac:dyDescent="0.35">
      <c r="A124" s="1"/>
      <c r="B124" s="1"/>
      <c r="C124" s="13" t="s">
        <v>97</v>
      </c>
      <c r="D124" s="13"/>
      <c r="E124" s="13"/>
      <c r="F124" s="13"/>
      <c r="G124" s="13"/>
      <c r="H124" s="1"/>
      <c r="I124" s="97">
        <v>0</v>
      </c>
      <c r="J124" s="12"/>
      <c r="K124" s="65"/>
      <c r="L124" s="65"/>
      <c r="M124" s="1"/>
      <c r="N124" s="74"/>
      <c r="O124" s="1"/>
      <c r="P124" s="47"/>
      <c r="Q124" s="47"/>
      <c r="R124" s="47"/>
      <c r="S124" s="47"/>
    </row>
    <row r="125" spans="1:22" ht="9" customHeight="1" x14ac:dyDescent="0.35">
      <c r="A125" s="1"/>
      <c r="B125" s="1"/>
      <c r="C125" s="16"/>
      <c r="D125" s="13"/>
      <c r="E125" s="13"/>
      <c r="F125" s="1"/>
      <c r="G125" s="1"/>
      <c r="H125" s="1"/>
      <c r="I125" s="1"/>
      <c r="J125" s="12"/>
      <c r="K125" s="65"/>
      <c r="L125" s="65"/>
      <c r="M125" s="1"/>
      <c r="N125" s="74"/>
      <c r="O125" s="1"/>
      <c r="P125" s="47"/>
      <c r="Q125" s="47"/>
      <c r="R125" s="47"/>
      <c r="S125" s="47"/>
      <c r="V125" s="106"/>
    </row>
    <row r="126" spans="1:22" ht="13.5" customHeight="1" x14ac:dyDescent="0.35">
      <c r="A126" s="1"/>
      <c r="B126" s="1"/>
      <c r="C126" s="13" t="s">
        <v>151</v>
      </c>
      <c r="D126" s="13"/>
      <c r="E126" s="13"/>
      <c r="F126" s="13"/>
      <c r="G126" s="13"/>
      <c r="H126" s="1"/>
      <c r="I126" s="97">
        <v>0</v>
      </c>
      <c r="J126" s="12"/>
      <c r="K126" s="65"/>
      <c r="L126" s="65"/>
      <c r="M126" s="1"/>
      <c r="N126" s="74"/>
      <c r="O126" s="1"/>
      <c r="P126" s="47"/>
      <c r="Q126" s="47"/>
      <c r="R126" s="47"/>
      <c r="S126" s="47"/>
    </row>
    <row r="127" spans="1:22" ht="13.5" customHeight="1" thickBot="1" x14ac:dyDescent="0.4">
      <c r="A127" s="1"/>
      <c r="B127" s="1"/>
      <c r="C127" s="1"/>
      <c r="D127" s="1"/>
      <c r="E127" s="1"/>
      <c r="F127" s="1"/>
      <c r="G127" s="1"/>
      <c r="H127" s="1"/>
      <c r="I127" s="1"/>
      <c r="J127" s="1"/>
      <c r="K127" s="65"/>
      <c r="L127" s="65"/>
      <c r="M127" s="1"/>
      <c r="N127" s="74"/>
      <c r="O127" s="1"/>
      <c r="P127" s="47"/>
      <c r="Q127" s="73"/>
      <c r="R127" s="47"/>
      <c r="S127" s="47"/>
    </row>
    <row r="128" spans="1:22" ht="13.5" customHeight="1" thickBot="1" x14ac:dyDescent="0.4">
      <c r="A128" s="12"/>
      <c r="B128" s="12"/>
      <c r="C128" s="12" t="s">
        <v>98</v>
      </c>
      <c r="D128" s="12"/>
      <c r="E128" s="12"/>
      <c r="F128" s="12"/>
      <c r="G128" s="12"/>
      <c r="H128" s="12"/>
      <c r="I128" s="128" t="s">
        <v>131</v>
      </c>
      <c r="J128" s="101"/>
      <c r="K128" s="12"/>
      <c r="L128" s="12"/>
      <c r="M128" s="12"/>
      <c r="N128" s="12"/>
      <c r="O128" s="12"/>
      <c r="P128" s="12"/>
      <c r="Q128" s="84">
        <f>IF(SUM(I118+I120+I122+I124+I126)&lt;=150000, SUM(I118+I120+I122+I124+I126), 150000)</f>
        <v>0</v>
      </c>
      <c r="R128" s="60" t="s">
        <v>110</v>
      </c>
      <c r="S128" s="47"/>
    </row>
    <row r="129" spans="1:19" ht="13.5" customHeight="1" x14ac:dyDescent="0.35">
      <c r="A129" s="12"/>
      <c r="B129" s="12"/>
      <c r="C129" s="12"/>
      <c r="D129" s="12"/>
      <c r="E129" s="12"/>
      <c r="F129" s="12"/>
      <c r="G129" s="12"/>
      <c r="H129" s="12"/>
      <c r="I129" s="12"/>
      <c r="J129" s="12"/>
      <c r="K129" s="12"/>
      <c r="L129" s="12"/>
      <c r="M129" s="12"/>
      <c r="N129" s="12"/>
      <c r="O129" s="12"/>
      <c r="P129" s="12"/>
      <c r="Q129" s="12"/>
      <c r="R129" s="47"/>
      <c r="S129" s="47"/>
    </row>
    <row r="130" spans="1:19" s="90" customFormat="1" ht="18.75" customHeight="1" x14ac:dyDescent="0.35">
      <c r="A130" s="47"/>
      <c r="B130" s="47" t="s">
        <v>9</v>
      </c>
      <c r="C130" s="47" t="s">
        <v>153</v>
      </c>
      <c r="D130" s="47"/>
      <c r="E130" s="47"/>
      <c r="F130" s="47"/>
      <c r="G130" s="47"/>
      <c r="H130" s="47"/>
      <c r="I130" s="47"/>
      <c r="J130" s="47"/>
      <c r="K130" s="47"/>
      <c r="L130" s="47"/>
      <c r="M130" s="47"/>
      <c r="N130" s="47"/>
      <c r="O130" s="47"/>
      <c r="P130" s="47"/>
      <c r="Q130" s="47"/>
      <c r="R130" s="47"/>
      <c r="S130" s="47"/>
    </row>
    <row r="131" spans="1:19" ht="12" customHeight="1" x14ac:dyDescent="0.3">
      <c r="A131" s="1"/>
      <c r="B131" s="1"/>
      <c r="C131" s="40" t="s">
        <v>103</v>
      </c>
      <c r="D131" s="16"/>
      <c r="E131" s="16"/>
      <c r="F131" s="16"/>
      <c r="G131" s="16"/>
      <c r="H131" s="16"/>
      <c r="I131" s="16"/>
      <c r="J131" s="77"/>
      <c r="K131" s="77"/>
      <c r="L131" s="77"/>
      <c r="M131" s="77"/>
      <c r="N131" s="16"/>
      <c r="O131" s="65"/>
      <c r="P131" s="16"/>
      <c r="Q131" s="1"/>
      <c r="R131" s="1"/>
      <c r="S131" s="1"/>
    </row>
    <row r="132" spans="1:19" ht="12" customHeight="1" x14ac:dyDescent="0.3">
      <c r="A132" s="1"/>
      <c r="B132" s="1"/>
      <c r="C132" s="40"/>
      <c r="D132" s="16"/>
      <c r="E132" s="16"/>
      <c r="F132" s="16"/>
      <c r="G132" s="16"/>
      <c r="H132" s="16"/>
      <c r="I132" s="16"/>
      <c r="J132" s="77"/>
      <c r="K132" s="77"/>
      <c r="L132" s="77"/>
      <c r="M132" s="77"/>
      <c r="N132" s="16"/>
      <c r="O132" s="65"/>
      <c r="P132" s="16"/>
      <c r="Q132" s="1"/>
      <c r="R132" s="1"/>
      <c r="S132" s="1"/>
    </row>
    <row r="133" spans="1:19" ht="12" customHeight="1" x14ac:dyDescent="0.35">
      <c r="A133" s="1"/>
      <c r="B133" s="1"/>
      <c r="C133" s="13" t="s">
        <v>104</v>
      </c>
      <c r="D133" s="13"/>
      <c r="E133" s="13"/>
      <c r="F133" s="47"/>
      <c r="G133" s="47"/>
      <c r="H133" s="47"/>
      <c r="I133" s="40" t="s">
        <v>50</v>
      </c>
      <c r="J133" s="77"/>
      <c r="K133" s="77"/>
      <c r="L133" s="77"/>
      <c r="M133" s="77"/>
      <c r="N133" s="16"/>
      <c r="O133" s="65"/>
      <c r="P133" s="16"/>
      <c r="Q133" s="1"/>
      <c r="R133" s="1"/>
      <c r="S133" s="1"/>
    </row>
    <row r="134" spans="1:19" ht="12" customHeight="1" x14ac:dyDescent="0.35">
      <c r="A134" s="1"/>
      <c r="B134" s="1"/>
      <c r="C134" s="13"/>
      <c r="D134" s="13"/>
      <c r="E134" s="13"/>
      <c r="F134" s="47"/>
      <c r="G134" s="47"/>
      <c r="H134" s="47"/>
      <c r="I134" s="47"/>
      <c r="J134" s="77"/>
      <c r="K134" s="77"/>
      <c r="L134" s="77"/>
      <c r="M134" s="77"/>
      <c r="N134" s="16"/>
      <c r="O134" s="65"/>
      <c r="P134" s="16"/>
      <c r="Q134" s="1"/>
      <c r="R134" s="1"/>
      <c r="S134" s="1"/>
    </row>
    <row r="135" spans="1:19" ht="15" customHeight="1" x14ac:dyDescent="0.35">
      <c r="A135" s="1"/>
      <c r="B135" s="1"/>
      <c r="C135" s="13" t="s">
        <v>105</v>
      </c>
      <c r="D135" s="13"/>
      <c r="E135" s="13"/>
      <c r="F135" s="13"/>
      <c r="G135" s="13"/>
      <c r="H135" s="1"/>
      <c r="I135" s="97">
        <v>0</v>
      </c>
      <c r="J135" s="1"/>
      <c r="K135" s="37"/>
      <c r="L135" s="1"/>
      <c r="M135" s="69"/>
      <c r="N135" s="1"/>
      <c r="O135" s="47"/>
      <c r="P135" s="47"/>
      <c r="Q135" s="47"/>
      <c r="R135" s="47"/>
      <c r="S135" s="47"/>
    </row>
    <row r="136" spans="1:19" s="90" customFormat="1" ht="9" customHeight="1" x14ac:dyDescent="0.35">
      <c r="A136" s="47"/>
      <c r="B136" s="47"/>
      <c r="C136" s="13"/>
      <c r="D136" s="13"/>
      <c r="E136" s="13"/>
      <c r="F136" s="47"/>
      <c r="G136" s="47"/>
      <c r="H136" s="47"/>
      <c r="I136" s="47"/>
      <c r="J136" s="47"/>
      <c r="K136" s="47"/>
      <c r="L136" s="47"/>
      <c r="M136" s="1"/>
      <c r="N136" s="47"/>
      <c r="O136" s="47"/>
      <c r="P136" s="47"/>
      <c r="Q136" s="47"/>
      <c r="R136" s="47"/>
      <c r="S136" s="47"/>
    </row>
    <row r="137" spans="1:19" ht="15" customHeight="1" x14ac:dyDescent="0.35">
      <c r="A137" s="1"/>
      <c r="B137" s="1"/>
      <c r="C137" s="13" t="s">
        <v>106</v>
      </c>
      <c r="D137" s="13"/>
      <c r="E137" s="13"/>
      <c r="F137" s="13"/>
      <c r="G137" s="13"/>
      <c r="H137" s="1"/>
      <c r="I137" s="97">
        <v>0</v>
      </c>
      <c r="J137" s="1"/>
      <c r="K137" s="37"/>
      <c r="L137" s="1"/>
      <c r="M137" s="69"/>
      <c r="N137" s="1"/>
      <c r="O137" s="47"/>
      <c r="P137" s="47"/>
      <c r="Q137" s="47"/>
      <c r="R137" s="47"/>
      <c r="S137" s="47"/>
    </row>
    <row r="138" spans="1:19" s="90" customFormat="1" ht="9" customHeight="1" x14ac:dyDescent="0.35">
      <c r="A138" s="47"/>
      <c r="B138" s="47"/>
      <c r="C138" s="13"/>
      <c r="D138" s="13"/>
      <c r="E138" s="13"/>
      <c r="F138" s="47"/>
      <c r="G138" s="47"/>
      <c r="H138" s="47"/>
      <c r="I138" s="47"/>
      <c r="J138" s="47"/>
      <c r="K138" s="47"/>
      <c r="L138" s="47"/>
      <c r="M138" s="1"/>
      <c r="N138" s="47"/>
      <c r="O138" s="47"/>
      <c r="P138" s="47"/>
      <c r="Q138" s="47"/>
      <c r="R138" s="47"/>
      <c r="S138" s="47"/>
    </row>
    <row r="139" spans="1:19" ht="15" customHeight="1" x14ac:dyDescent="0.35">
      <c r="A139" s="1"/>
      <c r="B139" s="1"/>
      <c r="C139" s="13" t="s">
        <v>107</v>
      </c>
      <c r="D139" s="13"/>
      <c r="E139" s="13"/>
      <c r="F139" s="13"/>
      <c r="G139" s="13"/>
      <c r="H139" s="1"/>
      <c r="I139" s="97">
        <v>0</v>
      </c>
      <c r="J139" s="1"/>
      <c r="K139" s="37"/>
      <c r="L139" s="1"/>
      <c r="M139" s="69"/>
      <c r="N139" s="1"/>
      <c r="O139" s="47"/>
      <c r="P139" s="47"/>
      <c r="Q139" s="47"/>
      <c r="R139" s="47"/>
      <c r="S139" s="47"/>
    </row>
    <row r="140" spans="1:19" s="90" customFormat="1" ht="9" customHeight="1" x14ac:dyDescent="0.35">
      <c r="A140" s="47"/>
      <c r="B140" s="47"/>
      <c r="C140" s="13"/>
      <c r="D140" s="13"/>
      <c r="E140" s="13"/>
      <c r="F140" s="47"/>
      <c r="G140" s="47"/>
      <c r="H140" s="47"/>
      <c r="I140" s="47"/>
      <c r="J140" s="47"/>
      <c r="K140" s="47"/>
      <c r="L140" s="47"/>
      <c r="M140" s="1"/>
      <c r="N140" s="47"/>
      <c r="O140" s="47"/>
      <c r="P140" s="47"/>
      <c r="Q140" s="47"/>
      <c r="R140" s="47"/>
      <c r="S140" s="47"/>
    </row>
    <row r="141" spans="1:19" ht="15" customHeight="1" x14ac:dyDescent="0.35">
      <c r="A141" s="1"/>
      <c r="B141" s="1"/>
      <c r="C141" s="13" t="s">
        <v>108</v>
      </c>
      <c r="D141" s="13"/>
      <c r="E141" s="13"/>
      <c r="F141" s="13"/>
      <c r="G141" s="13"/>
      <c r="H141" s="1"/>
      <c r="I141" s="97">
        <v>0</v>
      </c>
      <c r="J141" s="1"/>
      <c r="K141" s="37"/>
      <c r="L141" s="1"/>
      <c r="M141" s="69"/>
      <c r="N141" s="1"/>
      <c r="O141" s="47"/>
      <c r="P141" s="47"/>
      <c r="Q141" s="47"/>
      <c r="R141" s="47"/>
      <c r="S141" s="47"/>
    </row>
    <row r="142" spans="1:19" s="90" customFormat="1" ht="9" customHeight="1" x14ac:dyDescent="0.35">
      <c r="A142" s="47"/>
      <c r="B142" s="47"/>
      <c r="C142" s="13"/>
      <c r="D142" s="13"/>
      <c r="E142" s="13"/>
      <c r="F142" s="47"/>
      <c r="G142" s="47"/>
      <c r="H142" s="47"/>
      <c r="I142" s="47"/>
      <c r="J142" s="47"/>
      <c r="K142" s="47"/>
      <c r="L142" s="47"/>
      <c r="M142" s="1"/>
      <c r="N142" s="47"/>
      <c r="O142" s="47"/>
      <c r="P142" s="47"/>
      <c r="Q142" s="47"/>
      <c r="R142" s="47"/>
      <c r="S142" s="47"/>
    </row>
    <row r="143" spans="1:19" ht="15" customHeight="1" thickBot="1" x14ac:dyDescent="0.4">
      <c r="A143" s="1"/>
      <c r="B143" s="1"/>
      <c r="C143" s="13" t="s">
        <v>152</v>
      </c>
      <c r="D143" s="13"/>
      <c r="E143" s="13"/>
      <c r="F143" s="13"/>
      <c r="G143" s="13"/>
      <c r="H143" s="1"/>
      <c r="I143" s="97">
        <v>0</v>
      </c>
      <c r="J143" s="1"/>
      <c r="K143" s="37"/>
      <c r="L143" s="1"/>
      <c r="M143" s="69"/>
      <c r="N143" s="1"/>
      <c r="O143" s="47"/>
      <c r="P143" s="47"/>
      <c r="Q143" s="47"/>
      <c r="R143" s="47"/>
      <c r="S143" s="47"/>
    </row>
    <row r="144" spans="1:19" ht="17.25" customHeight="1" thickBot="1" x14ac:dyDescent="0.35">
      <c r="A144" s="1"/>
      <c r="B144" s="1"/>
      <c r="C144" s="65"/>
      <c r="D144" s="65"/>
      <c r="E144" s="1"/>
      <c r="F144" s="1"/>
      <c r="G144" s="1"/>
      <c r="H144" s="1"/>
      <c r="I144" s="1"/>
      <c r="J144" s="1"/>
      <c r="K144" s="1"/>
      <c r="L144" s="1"/>
      <c r="M144" s="1"/>
      <c r="N144" s="1"/>
      <c r="O144" s="65"/>
      <c r="P144" s="65"/>
      <c r="Q144" s="84">
        <f>IF(SUM(I135+I137+I139+I141+I143)&lt;=200000, SUM(I135+I137+I139+I141+I143), 200000)</f>
        <v>0</v>
      </c>
      <c r="R144" s="60" t="s">
        <v>110</v>
      </c>
      <c r="S144" s="65"/>
    </row>
    <row r="145" spans="1:19" ht="24" customHeight="1" thickBot="1" x14ac:dyDescent="0.4">
      <c r="A145" s="1"/>
      <c r="B145" s="47" t="s">
        <v>59</v>
      </c>
      <c r="C145" s="47" t="s">
        <v>10</v>
      </c>
      <c r="D145" s="65"/>
      <c r="E145" s="1"/>
      <c r="F145" s="1"/>
      <c r="G145" s="1"/>
      <c r="H145" s="1"/>
      <c r="I145" s="1"/>
      <c r="J145" s="1"/>
      <c r="K145" s="1"/>
      <c r="L145" s="1"/>
      <c r="M145" s="1"/>
      <c r="N145" s="1"/>
      <c r="O145" s="65"/>
      <c r="P145" s="65"/>
      <c r="Q145" s="65"/>
      <c r="R145" s="65"/>
      <c r="S145" s="65"/>
    </row>
    <row r="146" spans="1:19" s="90" customFormat="1" ht="15" customHeight="1" thickBot="1" x14ac:dyDescent="0.4">
      <c r="A146" s="47"/>
      <c r="B146" s="40"/>
      <c r="C146" s="40"/>
      <c r="D146" s="47"/>
      <c r="E146" s="47"/>
      <c r="F146" s="47"/>
      <c r="G146" s="47"/>
      <c r="H146" s="47"/>
      <c r="I146" s="47"/>
      <c r="J146" s="47"/>
      <c r="K146" s="47"/>
      <c r="L146" s="1"/>
      <c r="M146" s="1"/>
      <c r="N146" s="47"/>
      <c r="O146" s="47"/>
      <c r="P146" s="47"/>
      <c r="Q146" s="15">
        <f>Q43+Q47+Q68+Q72+Q88+Q107+Q111+Q128+Q144</f>
        <v>0</v>
      </c>
      <c r="R146" s="69" t="s">
        <v>112</v>
      </c>
      <c r="S146" s="47"/>
    </row>
    <row r="147" spans="1:19" ht="12.75" customHeight="1" thickBot="1" x14ac:dyDescent="0.35">
      <c r="A147" s="1"/>
      <c r="B147" s="1"/>
      <c r="C147" s="40"/>
      <c r="D147" s="65"/>
      <c r="E147" s="1"/>
      <c r="F147" s="1"/>
      <c r="G147" s="1"/>
      <c r="H147" s="1"/>
      <c r="I147" s="1"/>
      <c r="J147" s="1"/>
      <c r="K147" s="1"/>
      <c r="L147" s="1"/>
      <c r="M147" s="1"/>
      <c r="N147" s="1"/>
      <c r="O147" s="65"/>
      <c r="P147" s="1"/>
      <c r="Q147" s="1"/>
      <c r="R147" s="69"/>
      <c r="S147" s="1"/>
    </row>
    <row r="148" spans="1:19" s="90" customFormat="1" ht="15" customHeight="1" thickBot="1" x14ac:dyDescent="0.4">
      <c r="A148" s="47"/>
      <c r="B148" s="47"/>
      <c r="C148" s="47"/>
      <c r="D148" s="47"/>
      <c r="E148" s="47"/>
      <c r="F148" s="47"/>
      <c r="G148" s="47"/>
      <c r="H148" s="47"/>
      <c r="I148" s="47"/>
      <c r="J148" s="47"/>
      <c r="K148" s="47"/>
      <c r="L148" s="78">
        <f>E9</f>
        <v>0</v>
      </c>
      <c r="M148" s="60" t="s">
        <v>1</v>
      </c>
      <c r="N148" s="1"/>
      <c r="O148" s="47"/>
      <c r="P148" s="47"/>
      <c r="Q148" s="15">
        <f>Q146*L148</f>
        <v>0</v>
      </c>
      <c r="R148" s="102" t="s">
        <v>113</v>
      </c>
      <c r="S148" s="47"/>
    </row>
    <row r="149" spans="1:19" ht="12" customHeight="1" x14ac:dyDescent="0.3">
      <c r="A149" s="1"/>
      <c r="B149" s="1"/>
      <c r="C149" s="1"/>
      <c r="D149" s="1"/>
      <c r="E149" s="1"/>
      <c r="F149" s="1"/>
      <c r="G149" s="1"/>
      <c r="H149" s="1"/>
      <c r="I149" s="1"/>
      <c r="J149" s="1"/>
      <c r="K149" s="1"/>
      <c r="L149" s="1"/>
      <c r="M149" s="1"/>
      <c r="N149" s="1"/>
      <c r="O149" s="1"/>
      <c r="P149" s="1"/>
      <c r="Q149" s="1"/>
      <c r="R149" s="1"/>
      <c r="S149" s="1"/>
    </row>
    <row r="150" spans="1:19" x14ac:dyDescent="0.3">
      <c r="A150" s="101"/>
      <c r="B150" s="101"/>
      <c r="C150" s="101"/>
      <c r="D150" s="101"/>
      <c r="E150" s="101"/>
      <c r="F150" s="101"/>
      <c r="G150" s="101"/>
      <c r="H150" s="101"/>
      <c r="I150" s="101"/>
      <c r="J150" s="101"/>
      <c r="K150" s="101"/>
      <c r="L150" s="101"/>
      <c r="M150" s="101"/>
      <c r="N150" s="101"/>
      <c r="O150" s="101"/>
      <c r="P150" s="101"/>
      <c r="Q150" s="101"/>
      <c r="R150" s="101"/>
      <c r="S150" s="101"/>
    </row>
    <row r="151" spans="1:19" x14ac:dyDescent="0.3">
      <c r="A151" s="101"/>
      <c r="B151" s="101"/>
      <c r="C151" s="101"/>
      <c r="D151" s="101"/>
      <c r="E151" s="101"/>
      <c r="F151" s="101"/>
      <c r="G151" s="101"/>
      <c r="H151" s="101"/>
      <c r="I151" s="101"/>
      <c r="J151" s="101"/>
      <c r="K151" s="101"/>
      <c r="L151" s="101"/>
      <c r="M151" s="101"/>
      <c r="N151" s="101"/>
      <c r="O151" s="101"/>
      <c r="P151" s="101"/>
      <c r="Q151" s="101"/>
      <c r="R151" s="101"/>
      <c r="S151" s="101"/>
    </row>
    <row r="152" spans="1:19" x14ac:dyDescent="0.3">
      <c r="A152" s="101"/>
      <c r="B152" s="101"/>
      <c r="C152" s="101"/>
      <c r="D152" s="101"/>
      <c r="E152" s="101"/>
      <c r="F152" s="101"/>
      <c r="G152" s="101"/>
      <c r="H152" s="101"/>
      <c r="I152" s="101"/>
      <c r="J152" s="101"/>
      <c r="K152" s="101"/>
      <c r="L152" s="101"/>
      <c r="M152" s="101"/>
      <c r="N152" s="101"/>
      <c r="O152" s="101"/>
      <c r="P152" s="101"/>
      <c r="Q152" s="101"/>
      <c r="R152" s="101"/>
      <c r="S152" s="101"/>
    </row>
    <row r="153" spans="1:19" x14ac:dyDescent="0.3">
      <c r="A153" s="101"/>
      <c r="B153" s="101"/>
      <c r="C153" s="101"/>
      <c r="D153" s="101"/>
      <c r="E153" s="101"/>
      <c r="F153" s="101"/>
      <c r="G153" s="101"/>
      <c r="H153" s="101"/>
      <c r="I153" s="101"/>
      <c r="J153" s="101"/>
      <c r="K153" s="101"/>
      <c r="L153" s="101"/>
      <c r="M153" s="101"/>
      <c r="N153" s="101"/>
      <c r="O153" s="101"/>
      <c r="P153" s="101"/>
      <c r="Q153" s="101"/>
      <c r="R153" s="101"/>
      <c r="S153" s="101"/>
    </row>
    <row r="154" spans="1:19" x14ac:dyDescent="0.3">
      <c r="A154" s="101"/>
      <c r="B154" s="101"/>
      <c r="C154" s="101"/>
      <c r="D154" s="101"/>
      <c r="E154" s="101"/>
      <c r="F154" s="101"/>
      <c r="G154" s="101"/>
      <c r="H154" s="101"/>
      <c r="I154" s="101"/>
      <c r="J154" s="101"/>
      <c r="K154" s="101"/>
      <c r="L154" s="101"/>
      <c r="M154" s="101"/>
      <c r="N154" s="101"/>
      <c r="O154" s="101"/>
      <c r="P154" s="101"/>
      <c r="Q154" s="101"/>
      <c r="R154" s="101"/>
      <c r="S154" s="101"/>
    </row>
    <row r="155" spans="1:19" x14ac:dyDescent="0.3">
      <c r="A155" s="101"/>
      <c r="B155" s="101"/>
      <c r="C155" s="101"/>
      <c r="D155" s="101"/>
      <c r="E155" s="101"/>
      <c r="F155" s="101"/>
      <c r="G155" s="101"/>
      <c r="H155" s="101"/>
      <c r="I155" s="101"/>
      <c r="J155" s="101"/>
      <c r="K155" s="101"/>
      <c r="L155" s="101"/>
      <c r="M155" s="101"/>
      <c r="N155" s="101"/>
      <c r="O155" s="101"/>
      <c r="P155" s="101"/>
      <c r="Q155" s="101"/>
      <c r="R155" s="101"/>
      <c r="S155" s="101"/>
    </row>
    <row r="156" spans="1:19" x14ac:dyDescent="0.3">
      <c r="A156" s="101"/>
      <c r="B156" s="101"/>
      <c r="C156" s="101"/>
      <c r="D156" s="101"/>
      <c r="E156" s="101"/>
      <c r="F156" s="101"/>
      <c r="G156" s="101"/>
      <c r="H156" s="101"/>
      <c r="I156" s="101"/>
      <c r="J156" s="101"/>
      <c r="K156" s="101"/>
      <c r="L156" s="101"/>
      <c r="M156" s="101"/>
      <c r="N156" s="101"/>
      <c r="O156" s="101"/>
      <c r="P156" s="101"/>
      <c r="Q156" s="101"/>
      <c r="R156" s="101"/>
      <c r="S156" s="101"/>
    </row>
    <row r="157" spans="1:19" x14ac:dyDescent="0.3">
      <c r="A157" s="101"/>
      <c r="B157" s="101"/>
      <c r="C157" s="101"/>
      <c r="D157" s="101"/>
      <c r="E157" s="101"/>
      <c r="F157" s="101"/>
      <c r="G157" s="101"/>
      <c r="H157" s="101"/>
      <c r="I157" s="101"/>
      <c r="J157" s="101"/>
      <c r="K157" s="101"/>
      <c r="L157" s="101"/>
      <c r="M157" s="101"/>
      <c r="N157" s="101"/>
      <c r="O157" s="101"/>
      <c r="P157" s="101"/>
      <c r="Q157" s="101"/>
      <c r="R157" s="101"/>
      <c r="S157" s="101"/>
    </row>
    <row r="158" spans="1:19" x14ac:dyDescent="0.3">
      <c r="A158" s="101"/>
      <c r="B158" s="101"/>
      <c r="C158" s="101"/>
      <c r="D158" s="101"/>
      <c r="E158" s="101"/>
      <c r="F158" s="101"/>
      <c r="G158" s="101"/>
      <c r="H158" s="101"/>
      <c r="I158" s="101"/>
      <c r="J158" s="101"/>
      <c r="K158" s="101"/>
      <c r="L158" s="101"/>
      <c r="M158" s="101"/>
      <c r="N158" s="101"/>
      <c r="O158" s="101"/>
      <c r="P158" s="101"/>
      <c r="Q158" s="101"/>
      <c r="R158" s="101"/>
      <c r="S158" s="101"/>
    </row>
    <row r="159" spans="1:19" x14ac:dyDescent="0.3">
      <c r="A159" s="101"/>
      <c r="B159" s="101"/>
      <c r="C159" s="101"/>
      <c r="D159" s="101"/>
      <c r="E159" s="101"/>
      <c r="F159" s="101"/>
      <c r="G159" s="101"/>
      <c r="H159" s="101"/>
      <c r="I159" s="101"/>
      <c r="J159" s="101"/>
      <c r="K159" s="101"/>
      <c r="L159" s="101"/>
      <c r="M159" s="101"/>
      <c r="N159" s="101"/>
      <c r="O159" s="101"/>
      <c r="P159" s="101"/>
      <c r="Q159" s="101"/>
      <c r="R159" s="101"/>
      <c r="S159" s="101"/>
    </row>
    <row r="160" spans="1:19" x14ac:dyDescent="0.3">
      <c r="A160" s="101"/>
      <c r="B160" s="101"/>
      <c r="C160" s="101"/>
      <c r="D160" s="101"/>
      <c r="E160" s="101"/>
      <c r="F160" s="101"/>
      <c r="G160" s="101"/>
      <c r="H160" s="101"/>
      <c r="I160" s="101"/>
      <c r="J160" s="101"/>
      <c r="K160" s="101"/>
      <c r="L160" s="101"/>
      <c r="M160" s="101"/>
      <c r="N160" s="101"/>
      <c r="O160" s="101"/>
      <c r="P160" s="101"/>
      <c r="Q160" s="101"/>
      <c r="R160" s="101"/>
      <c r="S160" s="101"/>
    </row>
    <row r="161" spans="1:19" x14ac:dyDescent="0.3">
      <c r="A161" s="101"/>
      <c r="B161" s="101"/>
      <c r="C161" s="101"/>
      <c r="D161" s="101"/>
      <c r="E161" s="101"/>
      <c r="F161" s="101"/>
      <c r="G161" s="101"/>
      <c r="H161" s="101"/>
      <c r="I161" s="101"/>
      <c r="J161" s="101"/>
      <c r="K161" s="101"/>
      <c r="L161" s="101"/>
      <c r="M161" s="101"/>
      <c r="N161" s="101"/>
      <c r="O161" s="101"/>
      <c r="P161" s="101"/>
      <c r="Q161" s="101"/>
      <c r="R161" s="101"/>
      <c r="S161" s="101"/>
    </row>
    <row r="162" spans="1:19" x14ac:dyDescent="0.3">
      <c r="A162" s="101"/>
      <c r="B162" s="101"/>
      <c r="C162" s="101"/>
      <c r="D162" s="101"/>
      <c r="E162" s="101"/>
      <c r="F162" s="101"/>
      <c r="G162" s="101"/>
      <c r="H162" s="101"/>
      <c r="I162" s="101"/>
      <c r="J162" s="101"/>
      <c r="K162" s="101"/>
      <c r="L162" s="101"/>
      <c r="M162" s="101"/>
      <c r="N162" s="101"/>
      <c r="O162" s="101"/>
      <c r="P162" s="101"/>
      <c r="Q162" s="101"/>
      <c r="R162" s="101"/>
      <c r="S162" s="101"/>
    </row>
    <row r="163" spans="1:19" x14ac:dyDescent="0.3">
      <c r="A163" s="101"/>
      <c r="B163" s="101"/>
      <c r="C163" s="101"/>
      <c r="D163" s="101"/>
      <c r="E163" s="101"/>
      <c r="F163" s="101"/>
      <c r="G163" s="101"/>
      <c r="H163" s="101"/>
      <c r="I163" s="101"/>
      <c r="J163" s="101"/>
      <c r="K163" s="101"/>
      <c r="L163" s="101"/>
      <c r="M163" s="101"/>
      <c r="N163" s="101"/>
      <c r="O163" s="101"/>
      <c r="P163" s="101"/>
      <c r="Q163" s="101"/>
      <c r="R163" s="101"/>
      <c r="S163" s="101"/>
    </row>
    <row r="164" spans="1:19" x14ac:dyDescent="0.3">
      <c r="A164" s="101"/>
      <c r="B164" s="101"/>
      <c r="C164" s="101"/>
      <c r="D164" s="101"/>
      <c r="E164" s="101"/>
      <c r="F164" s="101"/>
      <c r="G164" s="101"/>
      <c r="H164" s="101"/>
      <c r="I164" s="101"/>
      <c r="J164" s="101"/>
      <c r="K164" s="101"/>
      <c r="L164" s="101"/>
      <c r="M164" s="101"/>
      <c r="N164" s="101"/>
      <c r="O164" s="101"/>
      <c r="P164" s="101"/>
      <c r="Q164" s="101"/>
      <c r="R164" s="101"/>
      <c r="S164" s="101"/>
    </row>
    <row r="165" spans="1:19" x14ac:dyDescent="0.3">
      <c r="A165" s="101"/>
      <c r="B165" s="101"/>
      <c r="C165" s="101"/>
      <c r="D165" s="101"/>
      <c r="E165" s="101"/>
      <c r="F165" s="101"/>
      <c r="G165" s="101"/>
      <c r="H165" s="101"/>
      <c r="I165" s="101"/>
      <c r="J165" s="101"/>
      <c r="K165" s="101"/>
      <c r="L165" s="101"/>
      <c r="M165" s="101"/>
      <c r="N165" s="101"/>
      <c r="O165" s="101"/>
      <c r="P165" s="101"/>
      <c r="Q165" s="101"/>
      <c r="R165" s="101"/>
      <c r="S165" s="101"/>
    </row>
    <row r="166" spans="1:19" x14ac:dyDescent="0.3">
      <c r="A166" s="101"/>
      <c r="B166" s="101"/>
      <c r="C166" s="101"/>
      <c r="D166" s="101"/>
      <c r="E166" s="101"/>
      <c r="F166" s="101"/>
      <c r="G166" s="101"/>
      <c r="H166" s="101"/>
      <c r="I166" s="101"/>
      <c r="J166" s="101"/>
      <c r="K166" s="101"/>
      <c r="L166" s="101"/>
      <c r="M166" s="101"/>
      <c r="N166" s="101"/>
      <c r="O166" s="101"/>
      <c r="P166" s="101"/>
      <c r="Q166" s="101"/>
      <c r="R166" s="101"/>
      <c r="S166" s="101"/>
    </row>
    <row r="167" spans="1:19" x14ac:dyDescent="0.3">
      <c r="A167" s="101"/>
      <c r="B167" s="101"/>
      <c r="C167" s="101"/>
      <c r="D167" s="101"/>
      <c r="E167" s="101"/>
      <c r="F167" s="101"/>
      <c r="G167" s="101"/>
      <c r="H167" s="101"/>
      <c r="I167" s="101"/>
      <c r="J167" s="101"/>
      <c r="K167" s="101"/>
      <c r="L167" s="101"/>
      <c r="M167" s="101"/>
      <c r="N167" s="101"/>
      <c r="O167" s="101"/>
      <c r="P167" s="101"/>
      <c r="Q167" s="101"/>
      <c r="R167" s="101"/>
      <c r="S167" s="101"/>
    </row>
    <row r="168" spans="1:19" x14ac:dyDescent="0.3">
      <c r="A168" s="101"/>
      <c r="B168" s="101"/>
      <c r="C168" s="101"/>
      <c r="D168" s="101"/>
      <c r="E168" s="101"/>
      <c r="F168" s="101"/>
      <c r="G168" s="101"/>
      <c r="H168" s="101"/>
      <c r="I168" s="101"/>
      <c r="J168" s="101"/>
      <c r="K168" s="101"/>
      <c r="L168" s="101"/>
      <c r="M168" s="101"/>
      <c r="N168" s="101"/>
      <c r="O168" s="101"/>
      <c r="P168" s="101"/>
      <c r="Q168" s="101"/>
      <c r="R168" s="101"/>
      <c r="S168" s="101"/>
    </row>
    <row r="169" spans="1:19" x14ac:dyDescent="0.3">
      <c r="A169" s="101"/>
      <c r="B169" s="101"/>
      <c r="C169" s="101"/>
      <c r="D169" s="101"/>
      <c r="E169" s="101"/>
      <c r="F169" s="101"/>
      <c r="G169" s="101"/>
      <c r="H169" s="101"/>
      <c r="I169" s="101"/>
      <c r="J169" s="101"/>
      <c r="K169" s="101"/>
      <c r="L169" s="101"/>
      <c r="M169" s="101"/>
      <c r="N169" s="101"/>
      <c r="O169" s="101"/>
      <c r="P169" s="101"/>
      <c r="Q169" s="101"/>
      <c r="R169" s="101"/>
      <c r="S169" s="101"/>
    </row>
    <row r="170" spans="1:19" x14ac:dyDescent="0.3">
      <c r="A170" s="101"/>
      <c r="B170" s="101"/>
      <c r="C170" s="101"/>
      <c r="D170" s="101"/>
      <c r="E170" s="101"/>
      <c r="F170" s="101"/>
      <c r="G170" s="101"/>
      <c r="H170" s="101"/>
      <c r="I170" s="101"/>
      <c r="J170" s="101"/>
      <c r="K170" s="101"/>
      <c r="L170" s="101"/>
      <c r="M170" s="101"/>
      <c r="N170" s="101"/>
      <c r="O170" s="101"/>
      <c r="P170" s="101"/>
      <c r="Q170" s="101"/>
      <c r="R170" s="101"/>
      <c r="S170" s="101"/>
    </row>
    <row r="171" spans="1:19" x14ac:dyDescent="0.3">
      <c r="A171" s="101"/>
      <c r="B171" s="101"/>
      <c r="C171" s="101"/>
      <c r="D171" s="101"/>
      <c r="E171" s="101"/>
      <c r="F171" s="101"/>
      <c r="G171" s="101"/>
      <c r="H171" s="101"/>
      <c r="I171" s="101"/>
      <c r="J171" s="101"/>
      <c r="K171" s="101"/>
      <c r="L171" s="101"/>
      <c r="M171" s="101"/>
      <c r="N171" s="101"/>
      <c r="O171" s="101"/>
      <c r="P171" s="101"/>
      <c r="Q171" s="101"/>
      <c r="R171" s="101"/>
      <c r="S171" s="101"/>
    </row>
    <row r="172" spans="1:19" x14ac:dyDescent="0.3">
      <c r="A172" s="101"/>
      <c r="B172" s="101"/>
      <c r="C172" s="101"/>
      <c r="D172" s="101"/>
      <c r="E172" s="101"/>
      <c r="F172" s="101"/>
      <c r="G172" s="101"/>
      <c r="H172" s="101"/>
      <c r="I172" s="101"/>
      <c r="J172" s="101"/>
      <c r="K172" s="101"/>
      <c r="L172" s="101"/>
      <c r="M172" s="101"/>
      <c r="N172" s="101"/>
      <c r="O172" s="101"/>
      <c r="P172" s="101"/>
      <c r="Q172" s="101"/>
      <c r="R172" s="101"/>
      <c r="S172" s="101"/>
    </row>
    <row r="173" spans="1:19" x14ac:dyDescent="0.3">
      <c r="A173" s="101"/>
      <c r="B173" s="101"/>
      <c r="C173" s="101"/>
      <c r="D173" s="101"/>
      <c r="E173" s="101"/>
      <c r="F173" s="101"/>
      <c r="G173" s="101"/>
      <c r="H173" s="101"/>
      <c r="I173" s="101"/>
      <c r="J173" s="101"/>
      <c r="K173" s="101"/>
      <c r="L173" s="101"/>
      <c r="M173" s="101"/>
      <c r="N173" s="101"/>
      <c r="O173" s="101"/>
      <c r="P173" s="101"/>
      <c r="Q173" s="101"/>
      <c r="R173" s="101"/>
      <c r="S173" s="101"/>
    </row>
    <row r="174" spans="1:19" x14ac:dyDescent="0.3">
      <c r="A174" s="101"/>
      <c r="B174" s="101"/>
      <c r="C174" s="101"/>
      <c r="D174" s="101"/>
      <c r="E174" s="101"/>
      <c r="F174" s="101"/>
      <c r="G174" s="101"/>
      <c r="H174" s="101"/>
      <c r="I174" s="101"/>
      <c r="J174" s="101"/>
      <c r="K174" s="101"/>
      <c r="L174" s="101"/>
      <c r="M174" s="101"/>
      <c r="N174" s="101"/>
      <c r="O174" s="101"/>
      <c r="P174" s="101"/>
      <c r="Q174" s="101"/>
      <c r="R174" s="101"/>
      <c r="S174" s="101"/>
    </row>
    <row r="175" spans="1:19" x14ac:dyDescent="0.3">
      <c r="A175" s="101"/>
      <c r="B175" s="101"/>
      <c r="C175" s="101"/>
      <c r="D175" s="101"/>
      <c r="E175" s="101"/>
      <c r="F175" s="101"/>
      <c r="G175" s="101"/>
      <c r="H175" s="101"/>
      <c r="I175" s="101"/>
      <c r="J175" s="101"/>
      <c r="K175" s="101"/>
      <c r="L175" s="101"/>
      <c r="M175" s="101"/>
      <c r="N175" s="101"/>
      <c r="O175" s="101"/>
      <c r="P175" s="101"/>
      <c r="Q175" s="101"/>
      <c r="R175" s="101"/>
      <c r="S175" s="101"/>
    </row>
    <row r="176" spans="1:19" x14ac:dyDescent="0.3">
      <c r="A176" s="101"/>
      <c r="B176" s="101"/>
      <c r="C176" s="101"/>
      <c r="D176" s="101"/>
      <c r="E176" s="101"/>
      <c r="F176" s="101"/>
      <c r="G176" s="101"/>
      <c r="H176" s="101"/>
      <c r="I176" s="101"/>
      <c r="J176" s="101"/>
      <c r="K176" s="101"/>
      <c r="L176" s="101"/>
      <c r="M176" s="101"/>
      <c r="N176" s="101"/>
      <c r="O176" s="101"/>
      <c r="P176" s="101"/>
      <c r="Q176" s="101"/>
      <c r="R176" s="101"/>
      <c r="S176" s="101"/>
    </row>
    <row r="177" spans="1:19" x14ac:dyDescent="0.3">
      <c r="A177" s="101"/>
      <c r="B177" s="101"/>
      <c r="C177" s="101"/>
      <c r="D177" s="101"/>
      <c r="E177" s="101"/>
      <c r="F177" s="101"/>
      <c r="G177" s="101"/>
      <c r="H177" s="101"/>
      <c r="I177" s="101"/>
      <c r="J177" s="101"/>
      <c r="K177" s="101"/>
      <c r="L177" s="101"/>
      <c r="M177" s="101"/>
      <c r="N177" s="101"/>
      <c r="O177" s="101"/>
      <c r="P177" s="101"/>
      <c r="Q177" s="101"/>
      <c r="R177" s="101"/>
      <c r="S177" s="101"/>
    </row>
    <row r="178" spans="1:19" x14ac:dyDescent="0.3">
      <c r="A178" s="101"/>
      <c r="B178" s="101"/>
      <c r="C178" s="101"/>
      <c r="D178" s="101"/>
      <c r="E178" s="101"/>
      <c r="F178" s="101"/>
      <c r="G178" s="101"/>
      <c r="H178" s="101"/>
      <c r="I178" s="101"/>
      <c r="J178" s="101"/>
      <c r="K178" s="101"/>
      <c r="L178" s="101"/>
      <c r="M178" s="101"/>
      <c r="N178" s="101"/>
      <c r="O178" s="101"/>
      <c r="P178" s="101"/>
      <c r="Q178" s="101"/>
      <c r="R178" s="101"/>
      <c r="S178" s="101"/>
    </row>
    <row r="179" spans="1:19" x14ac:dyDescent="0.3">
      <c r="A179" s="101"/>
      <c r="B179" s="101"/>
      <c r="C179" s="101"/>
      <c r="D179" s="101"/>
      <c r="E179" s="101"/>
      <c r="F179" s="101"/>
      <c r="G179" s="101"/>
      <c r="H179" s="101"/>
      <c r="I179" s="101"/>
      <c r="J179" s="101"/>
      <c r="K179" s="101"/>
      <c r="L179" s="101"/>
      <c r="M179" s="101"/>
      <c r="N179" s="101"/>
      <c r="O179" s="101"/>
      <c r="P179" s="101"/>
      <c r="Q179" s="101"/>
      <c r="R179" s="101"/>
      <c r="S179" s="101"/>
    </row>
    <row r="180" spans="1:19" x14ac:dyDescent="0.3">
      <c r="A180" s="101"/>
      <c r="B180" s="101"/>
      <c r="C180" s="101"/>
      <c r="D180" s="101"/>
      <c r="E180" s="101"/>
      <c r="F180" s="101"/>
      <c r="G180" s="101"/>
      <c r="H180" s="101"/>
      <c r="I180" s="101"/>
      <c r="J180" s="101"/>
      <c r="K180" s="101"/>
      <c r="L180" s="101"/>
      <c r="M180" s="101"/>
      <c r="N180" s="101"/>
      <c r="O180" s="101"/>
      <c r="P180" s="101"/>
      <c r="Q180" s="101"/>
      <c r="R180" s="101"/>
      <c r="S180" s="101"/>
    </row>
    <row r="181" spans="1:19" x14ac:dyDescent="0.3">
      <c r="A181" s="101"/>
      <c r="B181" s="101"/>
      <c r="C181" s="101"/>
      <c r="D181" s="101"/>
      <c r="E181" s="101"/>
      <c r="F181" s="101"/>
      <c r="G181" s="101"/>
      <c r="H181" s="101"/>
      <c r="I181" s="101"/>
      <c r="J181" s="101"/>
      <c r="K181" s="101"/>
      <c r="L181" s="101"/>
      <c r="M181" s="101"/>
      <c r="N181" s="101"/>
      <c r="O181" s="101"/>
      <c r="P181" s="101"/>
      <c r="Q181" s="101"/>
      <c r="R181" s="101"/>
      <c r="S181" s="101"/>
    </row>
    <row r="182" spans="1:19" x14ac:dyDescent="0.3">
      <c r="A182" s="101"/>
      <c r="B182" s="101"/>
      <c r="C182" s="101"/>
      <c r="D182" s="101"/>
      <c r="E182" s="101"/>
      <c r="F182" s="101"/>
      <c r="G182" s="101"/>
      <c r="H182" s="101"/>
      <c r="I182" s="101"/>
      <c r="J182" s="101"/>
      <c r="K182" s="101"/>
      <c r="L182" s="101"/>
      <c r="M182" s="101"/>
      <c r="N182" s="101"/>
      <c r="O182" s="101"/>
      <c r="P182" s="101"/>
      <c r="Q182" s="101"/>
      <c r="R182" s="101"/>
      <c r="S182" s="101"/>
    </row>
    <row r="183" spans="1:19" x14ac:dyDescent="0.3">
      <c r="A183" s="101"/>
      <c r="B183" s="101"/>
      <c r="C183" s="101"/>
      <c r="D183" s="101"/>
      <c r="E183" s="101"/>
      <c r="F183" s="101"/>
      <c r="G183" s="101"/>
      <c r="H183" s="101"/>
      <c r="I183" s="101"/>
      <c r="J183" s="101"/>
      <c r="K183" s="101"/>
      <c r="L183" s="101"/>
      <c r="M183" s="101"/>
      <c r="N183" s="101"/>
      <c r="O183" s="101"/>
      <c r="P183" s="101"/>
      <c r="Q183" s="101"/>
      <c r="R183" s="101"/>
      <c r="S183" s="101"/>
    </row>
    <row r="184" spans="1:19" x14ac:dyDescent="0.3">
      <c r="A184" s="101"/>
      <c r="B184" s="101"/>
      <c r="C184" s="101"/>
      <c r="D184" s="101"/>
      <c r="E184" s="101"/>
      <c r="F184" s="101"/>
      <c r="G184" s="101"/>
      <c r="H184" s="101"/>
      <c r="I184" s="101"/>
      <c r="J184" s="101"/>
      <c r="K184" s="101"/>
      <c r="L184" s="101"/>
      <c r="M184" s="101"/>
      <c r="N184" s="101"/>
      <c r="O184" s="101"/>
      <c r="P184" s="101"/>
      <c r="Q184" s="101"/>
      <c r="R184" s="101"/>
      <c r="S184" s="101"/>
    </row>
    <row r="185" spans="1:19" x14ac:dyDescent="0.3">
      <c r="A185" s="101"/>
      <c r="B185" s="101"/>
      <c r="C185" s="101"/>
      <c r="D185" s="101"/>
      <c r="E185" s="101"/>
      <c r="F185" s="101"/>
      <c r="G185" s="101"/>
      <c r="H185" s="101"/>
      <c r="I185" s="101"/>
      <c r="J185" s="101"/>
      <c r="K185" s="101"/>
      <c r="L185" s="101"/>
      <c r="M185" s="101"/>
      <c r="N185" s="101"/>
      <c r="O185" s="101"/>
      <c r="P185" s="101"/>
      <c r="Q185" s="101"/>
      <c r="R185" s="101"/>
      <c r="S185" s="101"/>
    </row>
    <row r="186" spans="1:19" x14ac:dyDescent="0.3">
      <c r="A186" s="101"/>
      <c r="B186" s="101"/>
      <c r="C186" s="101"/>
      <c r="D186" s="101"/>
      <c r="E186" s="101"/>
      <c r="F186" s="101"/>
      <c r="G186" s="101"/>
      <c r="H186" s="101"/>
      <c r="I186" s="101"/>
      <c r="J186" s="101"/>
      <c r="K186" s="101"/>
      <c r="L186" s="101"/>
      <c r="M186" s="101"/>
      <c r="N186" s="101"/>
      <c r="O186" s="101"/>
      <c r="P186" s="101"/>
      <c r="Q186" s="101"/>
      <c r="R186" s="101"/>
      <c r="S186" s="101"/>
    </row>
    <row r="187" spans="1:19" x14ac:dyDescent="0.3">
      <c r="A187" s="101"/>
      <c r="B187" s="101"/>
      <c r="C187" s="101"/>
      <c r="D187" s="101"/>
      <c r="E187" s="101"/>
      <c r="F187" s="101"/>
      <c r="G187" s="101"/>
      <c r="H187" s="101"/>
      <c r="I187" s="101"/>
      <c r="J187" s="101"/>
      <c r="K187" s="101"/>
      <c r="L187" s="101"/>
      <c r="M187" s="101"/>
      <c r="N187" s="101"/>
      <c r="O187" s="101"/>
      <c r="P187" s="101"/>
      <c r="Q187" s="101"/>
      <c r="R187" s="101"/>
      <c r="S187" s="101"/>
    </row>
    <row r="188" spans="1:19" x14ac:dyDescent="0.3">
      <c r="A188" s="101"/>
      <c r="B188" s="101"/>
      <c r="C188" s="101"/>
      <c r="D188" s="101"/>
      <c r="E188" s="101"/>
      <c r="F188" s="101"/>
      <c r="G188" s="101"/>
      <c r="H188" s="101"/>
      <c r="I188" s="101"/>
      <c r="J188" s="101"/>
      <c r="K188" s="101"/>
      <c r="L188" s="101"/>
      <c r="M188" s="101"/>
      <c r="N188" s="101"/>
      <c r="O188" s="101"/>
      <c r="P188" s="101"/>
      <c r="Q188" s="101"/>
      <c r="R188" s="101"/>
      <c r="S188" s="101"/>
    </row>
    <row r="189" spans="1:19" x14ac:dyDescent="0.3">
      <c r="A189" s="101"/>
      <c r="B189" s="101"/>
      <c r="C189" s="101"/>
      <c r="D189" s="101"/>
      <c r="E189" s="101"/>
      <c r="F189" s="101"/>
      <c r="G189" s="101"/>
      <c r="H189" s="101"/>
      <c r="I189" s="101"/>
      <c r="J189" s="101"/>
      <c r="K189" s="101"/>
      <c r="L189" s="101"/>
      <c r="M189" s="101"/>
      <c r="N189" s="101"/>
      <c r="O189" s="101"/>
      <c r="P189" s="101"/>
      <c r="Q189" s="101"/>
      <c r="R189" s="101"/>
      <c r="S189" s="101"/>
    </row>
    <row r="190" spans="1:19" x14ac:dyDescent="0.3">
      <c r="A190" s="101"/>
      <c r="B190" s="101"/>
      <c r="C190" s="101"/>
      <c r="D190" s="101"/>
      <c r="E190" s="101"/>
      <c r="F190" s="101"/>
      <c r="G190" s="101"/>
      <c r="H190" s="101"/>
      <c r="I190" s="101"/>
      <c r="J190" s="101"/>
      <c r="K190" s="101"/>
      <c r="L190" s="101"/>
      <c r="M190" s="101"/>
      <c r="N190" s="101"/>
      <c r="O190" s="101"/>
      <c r="P190" s="101"/>
      <c r="Q190" s="101"/>
      <c r="R190" s="101"/>
      <c r="S190" s="101"/>
    </row>
    <row r="191" spans="1:19" x14ac:dyDescent="0.3">
      <c r="A191" s="101"/>
      <c r="B191" s="101"/>
      <c r="C191" s="101"/>
      <c r="D191" s="101"/>
      <c r="E191" s="101"/>
      <c r="F191" s="101"/>
      <c r="G191" s="101"/>
      <c r="H191" s="101"/>
      <c r="I191" s="101"/>
      <c r="J191" s="101"/>
      <c r="K191" s="101"/>
      <c r="L191" s="101"/>
      <c r="M191" s="101"/>
      <c r="N191" s="101"/>
      <c r="O191" s="101"/>
      <c r="P191" s="101"/>
      <c r="Q191" s="101"/>
      <c r="R191" s="101"/>
      <c r="S191" s="101"/>
    </row>
    <row r="192" spans="1:19" x14ac:dyDescent="0.3">
      <c r="A192" s="101"/>
      <c r="B192" s="101"/>
      <c r="C192" s="101"/>
      <c r="D192" s="101"/>
      <c r="E192" s="101"/>
      <c r="F192" s="101"/>
      <c r="G192" s="101"/>
      <c r="H192" s="101"/>
      <c r="I192" s="101"/>
      <c r="J192" s="101"/>
      <c r="K192" s="101"/>
      <c r="L192" s="101"/>
      <c r="M192" s="101"/>
      <c r="N192" s="101"/>
      <c r="O192" s="101"/>
      <c r="P192" s="101"/>
      <c r="Q192" s="101"/>
      <c r="R192" s="101"/>
      <c r="S192" s="101"/>
    </row>
    <row r="193" spans="1:19" x14ac:dyDescent="0.3">
      <c r="A193" s="101"/>
      <c r="B193" s="101"/>
      <c r="C193" s="101"/>
      <c r="D193" s="101"/>
      <c r="E193" s="101"/>
      <c r="F193" s="101"/>
      <c r="G193" s="101"/>
      <c r="H193" s="101"/>
      <c r="I193" s="101"/>
      <c r="J193" s="101"/>
      <c r="K193" s="101"/>
      <c r="L193" s="101"/>
      <c r="M193" s="101"/>
      <c r="N193" s="101"/>
      <c r="O193" s="101"/>
      <c r="P193" s="101"/>
      <c r="Q193" s="101"/>
      <c r="R193" s="101"/>
      <c r="S193" s="101"/>
    </row>
    <row r="194" spans="1:19" x14ac:dyDescent="0.3">
      <c r="A194" s="101"/>
      <c r="B194" s="101"/>
      <c r="C194" s="101"/>
      <c r="D194" s="101"/>
      <c r="E194" s="101"/>
      <c r="F194" s="101"/>
      <c r="G194" s="101"/>
      <c r="H194" s="101"/>
      <c r="I194" s="101"/>
      <c r="J194" s="101"/>
      <c r="K194" s="101"/>
      <c r="L194" s="101"/>
      <c r="M194" s="101"/>
      <c r="N194" s="101"/>
      <c r="O194" s="101"/>
      <c r="P194" s="101"/>
      <c r="Q194" s="101"/>
      <c r="R194" s="101"/>
      <c r="S194" s="101"/>
    </row>
    <row r="195" spans="1:19" x14ac:dyDescent="0.3">
      <c r="A195" s="101"/>
      <c r="B195" s="101"/>
      <c r="C195" s="101"/>
      <c r="D195" s="101"/>
      <c r="E195" s="101"/>
      <c r="F195" s="101"/>
      <c r="G195" s="101"/>
      <c r="H195" s="101"/>
      <c r="I195" s="101"/>
      <c r="J195" s="101"/>
      <c r="K195" s="101"/>
      <c r="L195" s="101"/>
      <c r="M195" s="101"/>
      <c r="N195" s="101"/>
      <c r="O195" s="101"/>
      <c r="P195" s="101"/>
      <c r="Q195" s="101"/>
      <c r="R195" s="101"/>
      <c r="S195" s="101"/>
    </row>
    <row r="196" spans="1:19" x14ac:dyDescent="0.3">
      <c r="A196" s="101"/>
      <c r="B196" s="101"/>
      <c r="C196" s="101"/>
      <c r="D196" s="101"/>
      <c r="E196" s="101"/>
      <c r="F196" s="101"/>
      <c r="G196" s="101"/>
      <c r="H196" s="101"/>
      <c r="I196" s="101"/>
      <c r="J196" s="101"/>
      <c r="K196" s="101"/>
      <c r="L196" s="101"/>
      <c r="M196" s="101"/>
      <c r="N196" s="101"/>
      <c r="O196" s="101"/>
      <c r="P196" s="101"/>
      <c r="Q196" s="101"/>
      <c r="R196" s="101"/>
      <c r="S196" s="101"/>
    </row>
    <row r="197" spans="1:19" x14ac:dyDescent="0.3">
      <c r="A197" s="101"/>
      <c r="B197" s="101"/>
      <c r="C197" s="101"/>
      <c r="D197" s="101"/>
      <c r="E197" s="101"/>
      <c r="F197" s="101"/>
      <c r="G197" s="101"/>
      <c r="H197" s="101"/>
      <c r="I197" s="101"/>
      <c r="J197" s="101"/>
      <c r="K197" s="101"/>
      <c r="L197" s="101"/>
      <c r="M197" s="101"/>
      <c r="N197" s="101"/>
      <c r="O197" s="101"/>
      <c r="P197" s="101"/>
      <c r="Q197" s="101"/>
      <c r="R197" s="101"/>
      <c r="S197" s="101"/>
    </row>
    <row r="198" spans="1:19" x14ac:dyDescent="0.3">
      <c r="A198" s="101"/>
      <c r="B198" s="101"/>
      <c r="C198" s="101"/>
      <c r="D198" s="101"/>
      <c r="E198" s="101"/>
      <c r="F198" s="101"/>
      <c r="G198" s="101"/>
      <c r="H198" s="101"/>
      <c r="I198" s="101"/>
      <c r="J198" s="101"/>
      <c r="K198" s="101"/>
      <c r="L198" s="101"/>
      <c r="M198" s="101"/>
      <c r="N198" s="101"/>
      <c r="O198" s="101"/>
      <c r="P198" s="101"/>
      <c r="Q198" s="101"/>
      <c r="R198" s="101"/>
      <c r="S198" s="101"/>
    </row>
    <row r="199" spans="1:19" x14ac:dyDescent="0.3">
      <c r="A199" s="101"/>
      <c r="B199" s="101"/>
      <c r="C199" s="101"/>
      <c r="D199" s="101"/>
      <c r="E199" s="101"/>
      <c r="F199" s="101"/>
      <c r="G199" s="101"/>
      <c r="H199" s="101"/>
      <c r="I199" s="101"/>
      <c r="J199" s="101"/>
      <c r="K199" s="101"/>
      <c r="L199" s="101"/>
      <c r="M199" s="101"/>
      <c r="N199" s="101"/>
      <c r="O199" s="101"/>
      <c r="P199" s="101"/>
      <c r="Q199" s="101"/>
      <c r="R199" s="101"/>
      <c r="S199" s="101"/>
    </row>
    <row r="200" spans="1:19" x14ac:dyDescent="0.3">
      <c r="A200" s="101"/>
      <c r="B200" s="101"/>
      <c r="C200" s="101"/>
      <c r="D200" s="101"/>
      <c r="E200" s="101"/>
      <c r="F200" s="101"/>
      <c r="G200" s="101"/>
      <c r="H200" s="101"/>
      <c r="I200" s="101"/>
      <c r="J200" s="101"/>
      <c r="K200" s="101"/>
      <c r="L200" s="101"/>
      <c r="M200" s="101"/>
      <c r="N200" s="101"/>
      <c r="O200" s="101"/>
      <c r="P200" s="101"/>
      <c r="Q200" s="101"/>
      <c r="R200" s="101"/>
      <c r="S200" s="101"/>
    </row>
    <row r="201" spans="1:19" x14ac:dyDescent="0.3">
      <c r="A201" s="101"/>
      <c r="B201" s="101"/>
      <c r="C201" s="101"/>
      <c r="D201" s="101"/>
      <c r="E201" s="101"/>
      <c r="F201" s="101"/>
      <c r="G201" s="101"/>
      <c r="H201" s="101"/>
      <c r="I201" s="101"/>
      <c r="J201" s="101"/>
      <c r="K201" s="101"/>
      <c r="L201" s="101"/>
      <c r="M201" s="101"/>
      <c r="N201" s="101"/>
      <c r="O201" s="101"/>
      <c r="P201" s="101"/>
      <c r="Q201" s="101"/>
      <c r="R201" s="101"/>
      <c r="S201" s="101"/>
    </row>
    <row r="202" spans="1:19" x14ac:dyDescent="0.3">
      <c r="A202" s="101"/>
      <c r="B202" s="101"/>
      <c r="C202" s="101"/>
      <c r="D202" s="101"/>
      <c r="E202" s="101"/>
      <c r="F202" s="101"/>
      <c r="G202" s="101"/>
      <c r="H202" s="101"/>
      <c r="I202" s="101"/>
      <c r="J202" s="101"/>
      <c r="K202" s="101"/>
      <c r="L202" s="101"/>
      <c r="M202" s="101"/>
      <c r="N202" s="101"/>
      <c r="O202" s="101"/>
      <c r="P202" s="101"/>
      <c r="Q202" s="101"/>
      <c r="R202" s="101"/>
      <c r="S202" s="101"/>
    </row>
    <row r="203" spans="1:19" x14ac:dyDescent="0.3">
      <c r="A203" s="101"/>
      <c r="B203" s="101"/>
      <c r="C203" s="101"/>
      <c r="D203" s="101"/>
      <c r="E203" s="101"/>
      <c r="F203" s="101"/>
      <c r="G203" s="101"/>
      <c r="H203" s="101"/>
      <c r="I203" s="101"/>
      <c r="J203" s="101"/>
      <c r="K203" s="101"/>
      <c r="L203" s="101"/>
      <c r="M203" s="101"/>
      <c r="N203" s="101"/>
      <c r="O203" s="101"/>
      <c r="P203" s="101"/>
      <c r="Q203" s="101"/>
      <c r="R203" s="101"/>
      <c r="S203" s="101"/>
    </row>
    <row r="204" spans="1:19" x14ac:dyDescent="0.3">
      <c r="A204" s="101"/>
      <c r="B204" s="101"/>
      <c r="C204" s="101"/>
      <c r="D204" s="101"/>
      <c r="E204" s="101"/>
      <c r="F204" s="101"/>
      <c r="G204" s="101"/>
      <c r="H204" s="101"/>
      <c r="I204" s="101"/>
      <c r="J204" s="101"/>
      <c r="K204" s="101"/>
      <c r="L204" s="101"/>
      <c r="M204" s="101"/>
      <c r="N204" s="101"/>
      <c r="O204" s="101"/>
      <c r="P204" s="101"/>
      <c r="Q204" s="101"/>
      <c r="R204" s="101"/>
      <c r="S204" s="101"/>
    </row>
    <row r="205" spans="1:19" x14ac:dyDescent="0.3">
      <c r="A205" s="101"/>
      <c r="B205" s="101"/>
      <c r="C205" s="101"/>
      <c r="D205" s="101"/>
      <c r="E205" s="101"/>
      <c r="F205" s="101"/>
      <c r="G205" s="101"/>
      <c r="H205" s="101"/>
      <c r="I205" s="101"/>
      <c r="J205" s="101"/>
      <c r="K205" s="101"/>
      <c r="L205" s="101"/>
      <c r="M205" s="101"/>
      <c r="N205" s="101"/>
      <c r="O205" s="101"/>
      <c r="P205" s="101"/>
      <c r="Q205" s="101"/>
      <c r="R205" s="101"/>
      <c r="S205" s="101"/>
    </row>
    <row r="206" spans="1:19" x14ac:dyDescent="0.3">
      <c r="A206" s="101"/>
      <c r="B206" s="101"/>
      <c r="C206" s="101"/>
      <c r="D206" s="101"/>
      <c r="E206" s="101"/>
      <c r="F206" s="101"/>
      <c r="G206" s="101"/>
      <c r="H206" s="101"/>
      <c r="I206" s="101"/>
      <c r="J206" s="101"/>
      <c r="K206" s="101"/>
      <c r="L206" s="101"/>
      <c r="M206" s="101"/>
      <c r="N206" s="101"/>
      <c r="O206" s="101"/>
      <c r="P206" s="101"/>
      <c r="Q206" s="101"/>
      <c r="R206" s="101"/>
      <c r="S206" s="101"/>
    </row>
    <row r="207" spans="1:19" x14ac:dyDescent="0.3">
      <c r="A207" s="101"/>
      <c r="B207" s="101"/>
      <c r="C207" s="101"/>
      <c r="D207" s="101"/>
      <c r="E207" s="101"/>
      <c r="F207" s="101"/>
      <c r="G207" s="101"/>
      <c r="H207" s="101"/>
      <c r="I207" s="101"/>
      <c r="J207" s="101"/>
      <c r="K207" s="101"/>
      <c r="L207" s="101"/>
      <c r="M207" s="101"/>
      <c r="N207" s="101"/>
      <c r="O207" s="101"/>
      <c r="P207" s="101"/>
      <c r="Q207" s="101"/>
      <c r="R207" s="101"/>
      <c r="S207" s="101"/>
    </row>
    <row r="208" spans="1:19" x14ac:dyDescent="0.3">
      <c r="A208" s="101"/>
      <c r="B208" s="101"/>
      <c r="C208" s="101"/>
      <c r="D208" s="101"/>
      <c r="E208" s="101"/>
      <c r="F208" s="101"/>
      <c r="G208" s="101"/>
      <c r="H208" s="101"/>
      <c r="I208" s="101"/>
      <c r="J208" s="101"/>
      <c r="K208" s="101"/>
      <c r="L208" s="101"/>
      <c r="M208" s="101"/>
      <c r="N208" s="101"/>
      <c r="O208" s="101"/>
      <c r="P208" s="101"/>
      <c r="Q208" s="101"/>
      <c r="R208" s="101"/>
      <c r="S208" s="101"/>
    </row>
    <row r="209" spans="1:19" x14ac:dyDescent="0.3">
      <c r="A209" s="101"/>
      <c r="B209" s="101"/>
      <c r="C209" s="101"/>
      <c r="D209" s="101"/>
      <c r="E209" s="101"/>
      <c r="F209" s="101"/>
      <c r="G209" s="101"/>
      <c r="H209" s="101"/>
      <c r="I209" s="101"/>
      <c r="J209" s="101"/>
      <c r="K209" s="101"/>
      <c r="L209" s="101"/>
      <c r="M209" s="101"/>
      <c r="N209" s="101"/>
      <c r="O209" s="101"/>
      <c r="P209" s="101"/>
      <c r="Q209" s="101"/>
      <c r="R209" s="101"/>
      <c r="S209" s="101"/>
    </row>
    <row r="210" spans="1:19" x14ac:dyDescent="0.3">
      <c r="A210" s="101"/>
      <c r="B210" s="101"/>
      <c r="C210" s="101"/>
      <c r="D210" s="101"/>
      <c r="E210" s="101"/>
      <c r="F210" s="101"/>
      <c r="G210" s="101"/>
      <c r="H210" s="101"/>
      <c r="I210" s="101"/>
      <c r="J210" s="101"/>
      <c r="K210" s="101"/>
      <c r="L210" s="101"/>
      <c r="M210" s="101"/>
      <c r="N210" s="101"/>
      <c r="O210" s="101"/>
      <c r="P210" s="101"/>
      <c r="Q210" s="101"/>
      <c r="R210" s="101"/>
      <c r="S210" s="101"/>
    </row>
    <row r="211" spans="1:19" x14ac:dyDescent="0.3">
      <c r="A211" s="101"/>
      <c r="B211" s="101"/>
      <c r="C211" s="101"/>
      <c r="D211" s="101"/>
      <c r="E211" s="101"/>
      <c r="F211" s="101"/>
      <c r="G211" s="101"/>
      <c r="H211" s="101"/>
      <c r="I211" s="101"/>
      <c r="J211" s="101"/>
      <c r="K211" s="101"/>
      <c r="L211" s="101"/>
      <c r="M211" s="101"/>
      <c r="N211" s="101"/>
      <c r="O211" s="101"/>
      <c r="P211" s="101"/>
      <c r="Q211" s="101"/>
      <c r="R211" s="101"/>
      <c r="S211" s="101"/>
    </row>
    <row r="212" spans="1:19" x14ac:dyDescent="0.3">
      <c r="A212" s="101"/>
      <c r="B212" s="101"/>
      <c r="C212" s="101"/>
      <c r="D212" s="101"/>
      <c r="E212" s="101"/>
      <c r="F212" s="101"/>
      <c r="G212" s="101"/>
      <c r="H212" s="101"/>
      <c r="I212" s="101"/>
      <c r="J212" s="101"/>
      <c r="K212" s="101"/>
      <c r="L212" s="101"/>
      <c r="M212" s="101"/>
      <c r="N212" s="101"/>
      <c r="O212" s="101"/>
      <c r="P212" s="101"/>
      <c r="Q212" s="101"/>
      <c r="R212" s="101"/>
      <c r="S212" s="101"/>
    </row>
    <row r="213" spans="1:19" x14ac:dyDescent="0.3">
      <c r="A213" s="101"/>
      <c r="B213" s="101"/>
      <c r="C213" s="101"/>
      <c r="D213" s="101"/>
      <c r="E213" s="101"/>
      <c r="F213" s="101"/>
      <c r="G213" s="101"/>
      <c r="H213" s="101"/>
      <c r="I213" s="101"/>
      <c r="J213" s="101"/>
      <c r="K213" s="101"/>
      <c r="L213" s="101"/>
      <c r="M213" s="101"/>
      <c r="N213" s="101"/>
      <c r="O213" s="101"/>
      <c r="P213" s="101"/>
      <c r="Q213" s="101"/>
      <c r="R213" s="101"/>
      <c r="S213" s="101"/>
    </row>
    <row r="214" spans="1:19" x14ac:dyDescent="0.3">
      <c r="A214" s="101"/>
      <c r="B214" s="101"/>
      <c r="C214" s="101"/>
      <c r="D214" s="101"/>
      <c r="E214" s="101"/>
      <c r="F214" s="101"/>
      <c r="G214" s="101"/>
      <c r="H214" s="101"/>
      <c r="I214" s="101"/>
      <c r="J214" s="101"/>
      <c r="K214" s="101"/>
      <c r="L214" s="101"/>
      <c r="M214" s="101"/>
      <c r="N214" s="101"/>
      <c r="O214" s="101"/>
      <c r="P214" s="101"/>
      <c r="Q214" s="101"/>
      <c r="R214" s="101"/>
      <c r="S214" s="101"/>
    </row>
    <row r="215" spans="1:19" x14ac:dyDescent="0.3">
      <c r="A215" s="101"/>
      <c r="B215" s="101"/>
      <c r="C215" s="101"/>
      <c r="D215" s="101"/>
      <c r="E215" s="101"/>
      <c r="F215" s="101"/>
      <c r="G215" s="101"/>
      <c r="H215" s="101"/>
      <c r="I215" s="101"/>
      <c r="J215" s="101"/>
      <c r="K215" s="101"/>
      <c r="L215" s="101"/>
      <c r="M215" s="101"/>
      <c r="N215" s="101"/>
      <c r="O215" s="101"/>
      <c r="P215" s="101"/>
      <c r="Q215" s="101"/>
      <c r="R215" s="101"/>
      <c r="S215" s="101"/>
    </row>
    <row r="216" spans="1:19" x14ac:dyDescent="0.3">
      <c r="A216" s="101"/>
      <c r="B216" s="101"/>
      <c r="C216" s="101"/>
      <c r="D216" s="101"/>
      <c r="E216" s="101"/>
      <c r="F216" s="101"/>
      <c r="G216" s="101"/>
      <c r="H216" s="101"/>
      <c r="I216" s="101"/>
      <c r="J216" s="101"/>
      <c r="K216" s="101"/>
      <c r="L216" s="101"/>
      <c r="M216" s="101"/>
      <c r="N216" s="101"/>
      <c r="O216" s="101"/>
      <c r="P216" s="101"/>
      <c r="Q216" s="101"/>
      <c r="R216" s="101"/>
      <c r="S216" s="101"/>
    </row>
    <row r="217" spans="1:19" x14ac:dyDescent="0.3">
      <c r="A217" s="101"/>
      <c r="B217" s="101"/>
      <c r="C217" s="101"/>
      <c r="D217" s="101"/>
      <c r="E217" s="101"/>
      <c r="F217" s="101"/>
      <c r="G217" s="101"/>
      <c r="H217" s="101"/>
      <c r="I217" s="101"/>
      <c r="J217" s="101"/>
      <c r="K217" s="101"/>
      <c r="L217" s="101"/>
      <c r="M217" s="101"/>
      <c r="N217" s="101"/>
      <c r="O217" s="101"/>
      <c r="P217" s="101"/>
      <c r="Q217" s="101"/>
      <c r="R217" s="101"/>
      <c r="S217" s="101"/>
    </row>
    <row r="218" spans="1:19" x14ac:dyDescent="0.3">
      <c r="A218" s="101"/>
      <c r="B218" s="101"/>
      <c r="C218" s="101"/>
      <c r="D218" s="101"/>
      <c r="E218" s="101"/>
      <c r="F218" s="101"/>
      <c r="G218" s="101"/>
      <c r="H218" s="101"/>
      <c r="I218" s="101"/>
      <c r="J218" s="101"/>
      <c r="K218" s="101"/>
      <c r="L218" s="101"/>
      <c r="M218" s="101"/>
      <c r="N218" s="101"/>
      <c r="O218" s="101"/>
      <c r="P218" s="101"/>
      <c r="Q218" s="101"/>
      <c r="R218" s="101"/>
      <c r="S218" s="101"/>
    </row>
    <row r="219" spans="1:19" x14ac:dyDescent="0.3">
      <c r="A219" s="101"/>
      <c r="B219" s="101"/>
      <c r="C219" s="101"/>
      <c r="D219" s="101"/>
      <c r="E219" s="101"/>
      <c r="F219" s="101"/>
      <c r="G219" s="101"/>
      <c r="H219" s="101"/>
      <c r="I219" s="101"/>
      <c r="J219" s="101"/>
      <c r="K219" s="101"/>
      <c r="L219" s="101"/>
      <c r="M219" s="101"/>
      <c r="N219" s="101"/>
      <c r="O219" s="101"/>
      <c r="P219" s="101"/>
      <c r="Q219" s="101"/>
      <c r="R219" s="101"/>
      <c r="S219" s="101"/>
    </row>
    <row r="220" spans="1:19" x14ac:dyDescent="0.3">
      <c r="A220" s="101"/>
      <c r="B220" s="101"/>
      <c r="C220" s="101"/>
      <c r="D220" s="101"/>
      <c r="E220" s="101"/>
      <c r="F220" s="101"/>
      <c r="G220" s="101"/>
      <c r="H220" s="101"/>
      <c r="I220" s="101"/>
      <c r="J220" s="101"/>
      <c r="K220" s="101"/>
      <c r="L220" s="101"/>
      <c r="M220" s="101"/>
      <c r="N220" s="101"/>
      <c r="O220" s="101"/>
      <c r="P220" s="101"/>
      <c r="Q220" s="101"/>
      <c r="R220" s="101"/>
      <c r="S220" s="101"/>
    </row>
    <row r="221" spans="1:19" x14ac:dyDescent="0.3">
      <c r="A221" s="101"/>
      <c r="B221" s="101"/>
      <c r="C221" s="101"/>
      <c r="D221" s="101"/>
      <c r="E221" s="101"/>
      <c r="F221" s="101"/>
      <c r="G221" s="101"/>
      <c r="H221" s="101"/>
      <c r="I221" s="101"/>
      <c r="J221" s="101"/>
      <c r="K221" s="101"/>
      <c r="L221" s="101"/>
      <c r="M221" s="101"/>
      <c r="N221" s="101"/>
      <c r="O221" s="101"/>
      <c r="P221" s="101"/>
      <c r="Q221" s="101"/>
      <c r="R221" s="101"/>
      <c r="S221" s="101"/>
    </row>
    <row r="222" spans="1:19" x14ac:dyDescent="0.3">
      <c r="A222" s="101"/>
      <c r="B222" s="101"/>
      <c r="C222" s="101"/>
      <c r="D222" s="101"/>
      <c r="E222" s="101"/>
      <c r="F222" s="101"/>
      <c r="G222" s="101"/>
      <c r="H222" s="101"/>
      <c r="I222" s="101"/>
      <c r="J222" s="101"/>
      <c r="K222" s="101"/>
      <c r="L222" s="101"/>
      <c r="M222" s="101"/>
      <c r="N222" s="101"/>
      <c r="O222" s="101"/>
      <c r="P222" s="101"/>
      <c r="Q222" s="101"/>
      <c r="R222" s="101"/>
      <c r="S222" s="101"/>
    </row>
    <row r="223" spans="1:19" x14ac:dyDescent="0.3">
      <c r="A223" s="101"/>
      <c r="B223" s="101"/>
      <c r="C223" s="101"/>
      <c r="D223" s="101"/>
      <c r="E223" s="101"/>
      <c r="F223" s="101"/>
      <c r="G223" s="101"/>
      <c r="H223" s="101"/>
      <c r="I223" s="101"/>
      <c r="J223" s="101"/>
      <c r="K223" s="101"/>
      <c r="L223" s="101"/>
      <c r="M223" s="101"/>
      <c r="N223" s="101"/>
      <c r="O223" s="101"/>
      <c r="P223" s="101"/>
      <c r="Q223" s="101"/>
      <c r="R223" s="101"/>
      <c r="S223" s="101"/>
    </row>
    <row r="224" spans="1:19" x14ac:dyDescent="0.3">
      <c r="A224" s="101"/>
      <c r="B224" s="101"/>
      <c r="C224" s="101"/>
      <c r="D224" s="101"/>
      <c r="E224" s="101"/>
      <c r="F224" s="101"/>
      <c r="G224" s="101"/>
      <c r="H224" s="101"/>
      <c r="I224" s="101"/>
      <c r="J224" s="101"/>
      <c r="K224" s="101"/>
      <c r="L224" s="101"/>
      <c r="M224" s="101"/>
      <c r="N224" s="101"/>
      <c r="O224" s="101"/>
      <c r="P224" s="101"/>
      <c r="Q224" s="101"/>
      <c r="R224" s="101"/>
      <c r="S224" s="101"/>
    </row>
    <row r="225" spans="1:19" x14ac:dyDescent="0.3">
      <c r="A225" s="101"/>
      <c r="B225" s="101"/>
      <c r="C225" s="101"/>
      <c r="D225" s="101"/>
      <c r="E225" s="101"/>
      <c r="F225" s="101"/>
      <c r="G225" s="101"/>
      <c r="H225" s="101"/>
      <c r="I225" s="101"/>
      <c r="J225" s="101"/>
      <c r="K225" s="101"/>
      <c r="L225" s="101"/>
      <c r="M225" s="101"/>
      <c r="N225" s="101"/>
      <c r="O225" s="101"/>
      <c r="P225" s="101"/>
      <c r="Q225" s="101"/>
      <c r="R225" s="101"/>
      <c r="S225" s="101"/>
    </row>
    <row r="226" spans="1:19" x14ac:dyDescent="0.3">
      <c r="A226" s="101"/>
      <c r="B226" s="101"/>
      <c r="C226" s="101"/>
      <c r="D226" s="101"/>
      <c r="E226" s="101"/>
      <c r="F226" s="101"/>
      <c r="G226" s="101"/>
      <c r="H226" s="101"/>
      <c r="I226" s="101"/>
      <c r="J226" s="101"/>
      <c r="K226" s="101"/>
      <c r="L226" s="101"/>
      <c r="M226" s="101"/>
      <c r="N226" s="101"/>
      <c r="O226" s="101"/>
      <c r="P226" s="101"/>
      <c r="Q226" s="101"/>
      <c r="R226" s="101"/>
      <c r="S226" s="101"/>
    </row>
    <row r="227" spans="1:19" x14ac:dyDescent="0.3">
      <c r="A227" s="101"/>
      <c r="B227" s="101"/>
      <c r="C227" s="101"/>
      <c r="D227" s="101"/>
      <c r="E227" s="101"/>
      <c r="F227" s="101"/>
      <c r="G227" s="101"/>
      <c r="H227" s="101"/>
      <c r="I227" s="101"/>
      <c r="J227" s="101"/>
      <c r="K227" s="101"/>
      <c r="L227" s="101"/>
      <c r="M227" s="101"/>
      <c r="N227" s="101"/>
      <c r="O227" s="101"/>
      <c r="P227" s="101"/>
      <c r="Q227" s="101"/>
      <c r="R227" s="101"/>
      <c r="S227" s="101"/>
    </row>
    <row r="228" spans="1:19" x14ac:dyDescent="0.3">
      <c r="A228" s="101"/>
      <c r="B228" s="101"/>
      <c r="C228" s="101"/>
      <c r="D228" s="101"/>
      <c r="E228" s="101"/>
      <c r="F228" s="101"/>
      <c r="G228" s="101"/>
      <c r="H228" s="101"/>
      <c r="I228" s="101"/>
      <c r="J228" s="101"/>
      <c r="K228" s="101"/>
      <c r="L228" s="101"/>
      <c r="M228" s="101"/>
      <c r="N228" s="101"/>
      <c r="O228" s="101"/>
      <c r="P228" s="101"/>
      <c r="Q228" s="101"/>
      <c r="R228" s="101"/>
      <c r="S228" s="101"/>
    </row>
    <row r="229" spans="1:19" x14ac:dyDescent="0.3">
      <c r="A229" s="101"/>
      <c r="B229" s="101"/>
      <c r="C229" s="101"/>
      <c r="D229" s="101"/>
      <c r="E229" s="101"/>
      <c r="F229" s="101"/>
      <c r="G229" s="101"/>
      <c r="H229" s="101"/>
      <c r="I229" s="101"/>
      <c r="J229" s="101"/>
      <c r="K229" s="101"/>
      <c r="L229" s="101"/>
      <c r="M229" s="101"/>
      <c r="N229" s="101"/>
      <c r="O229" s="101"/>
      <c r="P229" s="101"/>
      <c r="Q229" s="101"/>
      <c r="R229" s="101"/>
      <c r="S229" s="101"/>
    </row>
    <row r="230" spans="1:19" x14ac:dyDescent="0.3">
      <c r="A230" s="101"/>
      <c r="B230" s="101"/>
      <c r="C230" s="101"/>
      <c r="D230" s="101"/>
      <c r="E230" s="101"/>
      <c r="F230" s="101"/>
      <c r="G230" s="101"/>
      <c r="H230" s="101"/>
      <c r="I230" s="101"/>
      <c r="J230" s="101"/>
      <c r="K230" s="101"/>
      <c r="L230" s="101"/>
      <c r="M230" s="101"/>
      <c r="N230" s="101"/>
      <c r="O230" s="101"/>
      <c r="P230" s="101"/>
      <c r="Q230" s="101"/>
      <c r="R230" s="101"/>
      <c r="S230" s="101"/>
    </row>
    <row r="231" spans="1:19" x14ac:dyDescent="0.3">
      <c r="A231" s="101"/>
      <c r="B231" s="101"/>
      <c r="C231" s="101"/>
      <c r="D231" s="101"/>
      <c r="E231" s="101"/>
      <c r="F231" s="101"/>
      <c r="G231" s="101"/>
      <c r="H231" s="101"/>
      <c r="I231" s="101"/>
      <c r="J231" s="101"/>
      <c r="K231" s="101"/>
      <c r="L231" s="101"/>
      <c r="M231" s="101"/>
      <c r="N231" s="101"/>
      <c r="O231" s="101"/>
      <c r="P231" s="101"/>
      <c r="Q231" s="101"/>
      <c r="R231" s="101"/>
      <c r="S231" s="101"/>
    </row>
    <row r="232" spans="1:19" x14ac:dyDescent="0.3">
      <c r="A232" s="101"/>
      <c r="B232" s="101"/>
      <c r="C232" s="101"/>
      <c r="D232" s="101"/>
      <c r="E232" s="101"/>
      <c r="F232" s="101"/>
      <c r="G232" s="101"/>
      <c r="H232" s="101"/>
      <c r="I232" s="101"/>
      <c r="J232" s="101"/>
      <c r="K232" s="101"/>
      <c r="L232" s="101"/>
      <c r="M232" s="101"/>
      <c r="N232" s="101"/>
      <c r="O232" s="101"/>
      <c r="P232" s="101"/>
      <c r="Q232" s="101"/>
      <c r="R232" s="101"/>
      <c r="S232" s="101"/>
    </row>
    <row r="233" spans="1:19" x14ac:dyDescent="0.3">
      <c r="A233" s="101"/>
      <c r="B233" s="101"/>
      <c r="C233" s="101"/>
      <c r="D233" s="101"/>
      <c r="E233" s="101"/>
      <c r="F233" s="101"/>
      <c r="G233" s="101"/>
      <c r="H233" s="101"/>
      <c r="I233" s="101"/>
      <c r="J233" s="101"/>
      <c r="K233" s="101"/>
      <c r="L233" s="101"/>
      <c r="M233" s="101"/>
      <c r="N233" s="101"/>
      <c r="O233" s="101"/>
      <c r="P233" s="101"/>
      <c r="Q233" s="101"/>
      <c r="R233" s="101"/>
      <c r="S233" s="101"/>
    </row>
    <row r="234" spans="1:19" x14ac:dyDescent="0.3">
      <c r="A234" s="101"/>
      <c r="B234" s="101"/>
      <c r="C234" s="101"/>
      <c r="D234" s="101"/>
      <c r="E234" s="101"/>
      <c r="F234" s="101"/>
      <c r="G234" s="101"/>
      <c r="H234" s="101"/>
      <c r="I234" s="101"/>
      <c r="J234" s="101"/>
      <c r="K234" s="101"/>
      <c r="L234" s="101"/>
      <c r="M234" s="101"/>
      <c r="N234" s="101"/>
      <c r="O234" s="101"/>
      <c r="P234" s="101"/>
      <c r="Q234" s="101"/>
      <c r="R234" s="101"/>
      <c r="S234" s="101"/>
    </row>
    <row r="235" spans="1:19" x14ac:dyDescent="0.3">
      <c r="A235" s="101"/>
      <c r="B235" s="101"/>
      <c r="C235" s="101"/>
      <c r="D235" s="101"/>
      <c r="E235" s="101"/>
      <c r="F235" s="101"/>
      <c r="G235" s="101"/>
      <c r="H235" s="101"/>
      <c r="I235" s="101"/>
      <c r="J235" s="101"/>
      <c r="K235" s="101"/>
      <c r="L235" s="101"/>
      <c r="M235" s="101"/>
      <c r="N235" s="101"/>
      <c r="O235" s="101"/>
      <c r="P235" s="101"/>
      <c r="Q235" s="101"/>
      <c r="R235" s="101"/>
      <c r="S235" s="101"/>
    </row>
  </sheetData>
  <sheetProtection algorithmName="SHA-512" hashValue="ok97sebeBpMymIu0Pon3HEgm9m2riglhrM/lnKeDl9Kiftw9ZJvqKy19iQrAnFzNX72wwYT6XAv/Snzog9gETg==" saltValue="Y1IrctVNTFxc3UOr5U9zDA==" spinCount="100000" sheet="1" objects="1" scenarios="1" selectLockedCells="1"/>
  <mergeCells count="28">
    <mergeCell ref="I72:J72"/>
    <mergeCell ref="I111:J111"/>
    <mergeCell ref="B3:S3"/>
    <mergeCell ref="E7:H7"/>
    <mergeCell ref="O7:R7"/>
    <mergeCell ref="C22:E22"/>
    <mergeCell ref="E58:I58"/>
    <mergeCell ref="E54:F54"/>
    <mergeCell ref="K104:L104"/>
    <mergeCell ref="C79:G79"/>
    <mergeCell ref="C83:G83"/>
    <mergeCell ref="C91:G91"/>
    <mergeCell ref="B2:P2"/>
    <mergeCell ref="C23:E23"/>
    <mergeCell ref="C24:E24"/>
    <mergeCell ref="C77:G77"/>
    <mergeCell ref="C99:G99"/>
    <mergeCell ref="K91:L91"/>
    <mergeCell ref="C95:G95"/>
    <mergeCell ref="K95:L95"/>
    <mergeCell ref="K99:L99"/>
    <mergeCell ref="E59:F59"/>
    <mergeCell ref="E64:F64"/>
    <mergeCell ref="E62:I62"/>
    <mergeCell ref="E63:I63"/>
    <mergeCell ref="E52:I52"/>
    <mergeCell ref="E53:I53"/>
    <mergeCell ref="E57:I57"/>
  </mergeCells>
  <conditionalFormatting sqref="G25">
    <cfRule type="cellIs" dxfId="7" priority="9" operator="lessThan">
      <formula>1</formula>
    </cfRule>
    <cfRule type="cellIs" dxfId="6" priority="10" operator="greaterThan">
      <formula>1</formula>
    </cfRule>
  </conditionalFormatting>
  <conditionalFormatting sqref="G35">
    <cfRule type="cellIs" dxfId="5" priority="5" operator="lessThan">
      <formula>1</formula>
    </cfRule>
    <cfRule type="cellIs" dxfId="4" priority="6" operator="greaterThan">
      <formula>1</formula>
    </cfRule>
  </conditionalFormatting>
  <conditionalFormatting sqref="G40">
    <cfRule type="cellIs" dxfId="3" priority="3" operator="lessThan">
      <formula>1</formula>
    </cfRule>
    <cfRule type="cellIs" dxfId="2" priority="4" operator="greaterThan">
      <formula>1</formula>
    </cfRule>
  </conditionalFormatting>
  <conditionalFormatting sqref="G30">
    <cfRule type="cellIs" dxfId="1" priority="1" operator="lessThan">
      <formula>1</formula>
    </cfRule>
    <cfRule type="cellIs" dxfId="0" priority="2" operator="greaterThan">
      <formula>1</formula>
    </cfRule>
  </conditionalFormatting>
  <dataValidations xWindow="452" yWindow="686" count="13">
    <dataValidation type="decimal" showInputMessage="1" showErrorMessage="1" error="Es sind nur Angaben zwischen 0% und 10 % zulässig." prompt="Bitte geben Sie einen Wert zwischen 0% und 10% ein!" sqref="L72 L111">
      <formula1>0</formula1>
      <formula2>0.1</formula2>
    </dataValidation>
    <dataValidation type="whole" allowBlank="1" showInputMessage="1" showErrorMessage="1" error="Umbauzuschüsse werden maximal bis zu 2.500 € gewährt." sqref="I48:I51 M73 J56:J58 J52:J53 J61:J63 M53 M66:M71 I66:I71 I73">
      <formula1>0</formula1>
      <formula2>2500</formula2>
    </dataValidation>
    <dataValidation allowBlank="1" showInputMessage="1" showErrorMessage="1" error="Der maximale Zuschuss liegt bei 100.000 € (davon maximal 15.000 € für Kunstobjekte)." sqref="J87:J88 J78 J80 J82 J84"/>
    <dataValidation type="decimal" allowBlank="1" showInputMessage="1" showErrorMessage="1" sqref="N99 N91 N95">
      <formula1>0</formula1>
      <formula2>3</formula2>
    </dataValidation>
    <dataValidation type="decimal" allowBlank="1" showInputMessage="1" showErrorMessage="1" sqref="N101 N93 N97">
      <formula1>0</formula1>
      <formula2>36</formula2>
    </dataValidation>
    <dataValidation type="whole" allowBlank="1" showInputMessage="1" showErrorMessage="1" sqref="J59 J54 J64">
      <formula1>0</formula1>
      <formula2>200</formula2>
    </dataValidation>
    <dataValidation type="decimal" allowBlank="1" showInputMessage="1" showErrorMessage="1" sqref="G22:G24 G27:G29 G32:G34 G37:G39">
      <formula1>0</formula1>
      <formula2>1</formula2>
    </dataValidation>
    <dataValidation operator="equal" allowBlank="1" showInputMessage="1" showErrorMessage="1" sqref="G25 G30"/>
    <dataValidation allowBlank="1" showInputMessage="1" showErrorMessage="1" error="Umbauzuschüsse werden maximal bis zu 2.500 € gewährt." sqref="K47:K48"/>
    <dataValidation type="whole" showErrorMessage="1" error="Umbauzuschüsse liegen zwingend zwischen 2.500 und 7.500 Euro/Lokal." sqref="I47">
      <formula1>2500</formula1>
      <formula2>7500</formula2>
    </dataValidation>
    <dataValidation type="list" allowBlank="1" showInputMessage="1" showErrorMessage="1" sqref="I128">
      <formula1>"ja, nein"</formula1>
    </dataValidation>
    <dataValidation type="custom" allowBlank="1" showInputMessage="1" showErrorMessage="1" error="Die zuwendungsfähigen Ausgaben betragen maximal 20% der Fördersumme für den Förderbaustein 3.3." sqref="I126">
      <formula1>I126&lt;=Q128*0.2</formula1>
    </dataValidation>
    <dataValidation type="whole" operator="lessThanOrEqual" allowBlank="1" showInputMessage="1" showErrorMessage="1" error="Die zuwendungsfähigen Ausgaben betragen maximal 15.000 Euro." sqref="I143">
      <formula1>15000</formula1>
    </dataValidation>
  </dataValidations>
  <pageMargins left="0.70866141732283461" right="0.70866141732283461" top="0.78740157480314965" bottom="0.78740157480314965" header="0.31496062992125984" footer="0.31496062992125984"/>
  <pageSetup paperSize="9" scale="42" fitToHeight="0" orientation="portrait" r:id="rId1"/>
  <headerFooter>
    <oddHeader>&amp;L&amp;"-,Fett"&amp;14Kalkulationshilfe Zuwendung&amp;R&amp;G</oddHeader>
  </headerFooter>
  <rowBreaks count="1" manualBreakCount="1">
    <brk id="112" max="16383" man="1"/>
  </rowBreaks>
  <drawing r:id="rId2"/>
  <legacyDrawingHF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80"/>
  <sheetViews>
    <sheetView zoomScaleNormal="100" zoomScalePageLayoutView="75" workbookViewId="0">
      <selection activeCell="D25" sqref="D25"/>
    </sheetView>
  </sheetViews>
  <sheetFormatPr baseColWidth="10" defaultColWidth="11.44140625" defaultRowHeight="14.4" x14ac:dyDescent="0.3"/>
  <cols>
    <col min="1" max="1" width="3.33203125" style="22" customWidth="1"/>
    <col min="2" max="2" width="74.5546875" style="22" customWidth="1"/>
    <col min="3" max="3" width="34.109375" style="22" customWidth="1"/>
    <col min="4" max="4" width="33.44140625" style="22" customWidth="1"/>
    <col min="5" max="5" width="31.6640625" style="22" customWidth="1"/>
    <col min="6" max="6" width="12.6640625" style="22" customWidth="1"/>
    <col min="7" max="16384" width="11.44140625" style="22"/>
  </cols>
  <sheetData>
    <row r="1" spans="1:6" x14ac:dyDescent="0.3">
      <c r="A1" s="101"/>
      <c r="B1" s="1"/>
      <c r="C1" s="1"/>
      <c r="D1" s="1"/>
      <c r="E1" s="1"/>
      <c r="F1" s="1"/>
    </row>
    <row r="2" spans="1:6" ht="16.5" customHeight="1" x14ac:dyDescent="0.45">
      <c r="A2" s="101"/>
      <c r="B2" s="234" t="s">
        <v>134</v>
      </c>
      <c r="C2" s="234"/>
      <c r="D2" s="234"/>
      <c r="E2" s="234"/>
      <c r="F2" s="234"/>
    </row>
    <row r="3" spans="1:6" x14ac:dyDescent="0.3">
      <c r="A3" s="101"/>
      <c r="B3" s="235" t="s">
        <v>160</v>
      </c>
      <c r="C3" s="235"/>
      <c r="D3" s="235"/>
      <c r="E3" s="235"/>
      <c r="F3" s="235"/>
    </row>
    <row r="4" spans="1:6" x14ac:dyDescent="0.3">
      <c r="A4" s="101"/>
      <c r="B4" s="127"/>
      <c r="C4" s="127"/>
      <c r="D4" s="127"/>
      <c r="E4" s="127"/>
      <c r="F4" s="127"/>
    </row>
    <row r="5" spans="1:6" ht="18" x14ac:dyDescent="0.35">
      <c r="A5" s="101"/>
      <c r="B5" s="79" t="s">
        <v>133</v>
      </c>
      <c r="C5" s="127"/>
      <c r="D5" s="127"/>
      <c r="E5" s="127"/>
      <c r="F5" s="127"/>
    </row>
    <row r="6" spans="1:6" ht="18" x14ac:dyDescent="0.35">
      <c r="A6" s="101"/>
      <c r="B6" s="79"/>
      <c r="C6" s="127"/>
      <c r="D6" s="127"/>
      <c r="E6" s="127"/>
      <c r="F6" s="127"/>
    </row>
    <row r="7" spans="1:6" s="87" customFormat="1" ht="21" customHeight="1" x14ac:dyDescent="0.3">
      <c r="A7" s="45"/>
      <c r="B7" s="46" t="s">
        <v>46</v>
      </c>
      <c r="C7" s="236">
        <f>Kalkulationshilfe!E7</f>
        <v>0</v>
      </c>
      <c r="D7" s="236"/>
      <c r="E7" s="236"/>
      <c r="F7" s="45"/>
    </row>
    <row r="8" spans="1:6" s="110" customFormat="1" ht="11.25" customHeight="1" x14ac:dyDescent="0.3">
      <c r="A8" s="45"/>
      <c r="B8" s="46"/>
      <c r="C8" s="129"/>
      <c r="D8" s="46"/>
      <c r="E8" s="130"/>
      <c r="F8" s="45"/>
    </row>
    <row r="9" spans="1:6" s="110" customFormat="1" ht="19.5" customHeight="1" x14ac:dyDescent="0.3">
      <c r="A9" s="45"/>
      <c r="B9" s="46" t="s">
        <v>48</v>
      </c>
      <c r="C9" s="236">
        <f>Kalkulationshilfe!K7</f>
        <v>0</v>
      </c>
      <c r="D9" s="236"/>
      <c r="E9" s="236"/>
      <c r="F9" s="45"/>
    </row>
    <row r="10" spans="1:6" s="110" customFormat="1" ht="18.75" customHeight="1" x14ac:dyDescent="0.3">
      <c r="A10" s="45"/>
      <c r="B10" s="46"/>
      <c r="C10" s="129"/>
      <c r="D10" s="46"/>
      <c r="E10" s="130"/>
      <c r="F10" s="45"/>
    </row>
    <row r="11" spans="1:6" s="87" customFormat="1" ht="21" customHeight="1" x14ac:dyDescent="0.3">
      <c r="A11" s="45"/>
      <c r="B11" s="46" t="s">
        <v>47</v>
      </c>
      <c r="C11" s="236">
        <f>Kalkulationshilfe!O7</f>
        <v>0</v>
      </c>
      <c r="D11" s="236"/>
      <c r="E11" s="236"/>
      <c r="F11" s="45"/>
    </row>
    <row r="12" spans="1:6" x14ac:dyDescent="0.3">
      <c r="A12" s="101"/>
      <c r="B12" s="127"/>
      <c r="C12" s="127"/>
      <c r="D12" s="127"/>
      <c r="E12" s="127"/>
      <c r="F12" s="127"/>
    </row>
    <row r="13" spans="1:6" x14ac:dyDescent="0.3">
      <c r="A13" s="101"/>
      <c r="B13" s="127"/>
      <c r="C13" s="127"/>
      <c r="D13" s="127"/>
      <c r="E13" s="127"/>
      <c r="F13" s="127"/>
    </row>
    <row r="14" spans="1:6" ht="36" customHeight="1" x14ac:dyDescent="0.3">
      <c r="A14" s="101"/>
      <c r="B14" s="131" t="s">
        <v>74</v>
      </c>
      <c r="C14" s="132" t="s">
        <v>116</v>
      </c>
      <c r="D14" s="132" t="s">
        <v>117</v>
      </c>
      <c r="E14" s="132" t="s">
        <v>119</v>
      </c>
      <c r="F14" s="101"/>
    </row>
    <row r="15" spans="1:6" ht="18.75" customHeight="1" x14ac:dyDescent="0.3">
      <c r="A15" s="101"/>
      <c r="B15" s="133"/>
      <c r="C15" s="134"/>
      <c r="D15" s="134"/>
      <c r="E15" s="134"/>
      <c r="F15" s="101"/>
    </row>
    <row r="16" spans="1:6" ht="28.35" customHeight="1" x14ac:dyDescent="0.3">
      <c r="A16" s="101"/>
      <c r="B16" s="135" t="s">
        <v>75</v>
      </c>
      <c r="C16" s="135"/>
      <c r="D16" s="135"/>
      <c r="E16" s="135"/>
      <c r="F16" s="101"/>
    </row>
    <row r="17" spans="1:6" ht="28.35" customHeight="1" x14ac:dyDescent="0.3">
      <c r="A17" s="101"/>
      <c r="B17" s="136" t="s">
        <v>120</v>
      </c>
      <c r="C17" s="137" t="str">
        <f>IF(Kalkulationshilfe!Q43&gt;0, "ja", "nein")</f>
        <v>nein</v>
      </c>
      <c r="D17" s="138">
        <f>IF(Kalkulationshilfe!Q19&lt;1,0,Kalkulationshilfe!Q19)</f>
        <v>0</v>
      </c>
      <c r="E17" s="139" t="s">
        <v>60</v>
      </c>
      <c r="F17" s="101"/>
    </row>
    <row r="18" spans="1:6" ht="28.35" customHeight="1" x14ac:dyDescent="0.3">
      <c r="A18" s="101"/>
      <c r="B18" s="140" t="s">
        <v>121</v>
      </c>
      <c r="C18" s="141" t="str">
        <f>IF(Kalkulationshilfe!Q47&gt;0, "ja", "nein")</f>
        <v>nein</v>
      </c>
      <c r="D18" s="142">
        <f>Kalkulationshilfe!I46</f>
        <v>0</v>
      </c>
      <c r="E18" s="143" t="s">
        <v>60</v>
      </c>
      <c r="F18" s="101"/>
    </row>
    <row r="19" spans="1:6" ht="28.35" customHeight="1" x14ac:dyDescent="0.3">
      <c r="A19" s="101"/>
      <c r="B19" s="140" t="s">
        <v>122</v>
      </c>
      <c r="C19" s="141" t="str">
        <f>IF(Kalkulationshilfe!Q68&gt;0, "ja", "nein")</f>
        <v>nein</v>
      </c>
      <c r="D19" s="142">
        <f>Kalkulationshilfe!I68</f>
        <v>0</v>
      </c>
      <c r="E19" s="143" t="s">
        <v>123</v>
      </c>
      <c r="F19" s="101"/>
    </row>
    <row r="20" spans="1:6" s="147" customFormat="1" ht="28.35" customHeight="1" x14ac:dyDescent="0.3">
      <c r="A20" s="101"/>
      <c r="B20" s="144"/>
      <c r="C20" s="145"/>
      <c r="D20" s="145"/>
      <c r="E20" s="146"/>
      <c r="F20" s="101"/>
    </row>
    <row r="21" spans="1:6" ht="28.35" customHeight="1" x14ac:dyDescent="0.3">
      <c r="A21" s="1"/>
      <c r="B21" s="233" t="s">
        <v>77</v>
      </c>
      <c r="C21" s="233"/>
      <c r="D21" s="233"/>
      <c r="E21" s="233"/>
      <c r="F21" s="1"/>
    </row>
    <row r="22" spans="1:6" ht="28.35" customHeight="1" x14ac:dyDescent="0.3">
      <c r="A22" s="101"/>
      <c r="B22" s="136" t="s">
        <v>124</v>
      </c>
      <c r="C22" s="137" t="str">
        <f>IF(Kalkulationshilfe!Q88&gt;0, "ja", "nein")</f>
        <v>nein</v>
      </c>
      <c r="D22" s="148">
        <f>Kalkulationshilfe!I87</f>
        <v>0</v>
      </c>
      <c r="E22" s="139" t="s">
        <v>60</v>
      </c>
      <c r="F22" s="101"/>
    </row>
    <row r="23" spans="1:6" ht="28.35" customHeight="1" x14ac:dyDescent="0.3">
      <c r="A23" s="101"/>
      <c r="B23" s="140" t="s">
        <v>125</v>
      </c>
      <c r="C23" s="141" t="str">
        <f>IF(Kalkulationshilfe!Q107&gt;0, "ja", "nein")</f>
        <v>nein</v>
      </c>
      <c r="D23" s="149">
        <f>Kalkulationshilfe!I106</f>
        <v>0</v>
      </c>
      <c r="E23" s="143" t="s">
        <v>60</v>
      </c>
      <c r="F23" s="101"/>
    </row>
    <row r="24" spans="1:6" ht="28.35" customHeight="1" x14ac:dyDescent="0.3">
      <c r="A24" s="101"/>
      <c r="B24" s="140" t="s">
        <v>132</v>
      </c>
      <c r="C24" s="141" t="str">
        <f>IF(Kalkulationshilfe!Q107&gt;0, "ja", "nein")</f>
        <v>nein</v>
      </c>
      <c r="D24" s="149">
        <f>Kalkulationshilfe!C93+Kalkulationshilfe!C97+Kalkulationshilfe!C101</f>
        <v>0</v>
      </c>
      <c r="E24" s="143" t="s">
        <v>123</v>
      </c>
      <c r="F24" s="101"/>
    </row>
    <row r="25" spans="1:6" ht="28.35" customHeight="1" x14ac:dyDescent="0.3">
      <c r="A25" s="101"/>
      <c r="B25" s="150" t="s">
        <v>129</v>
      </c>
      <c r="C25" s="166" t="s">
        <v>131</v>
      </c>
      <c r="D25" s="167"/>
      <c r="E25" s="151" t="s">
        <v>60</v>
      </c>
      <c r="F25" s="101"/>
    </row>
    <row r="26" spans="1:6" s="147" customFormat="1" ht="28.35" customHeight="1" x14ac:dyDescent="0.3">
      <c r="A26" s="101"/>
      <c r="B26" s="144"/>
      <c r="C26" s="145"/>
      <c r="D26" s="145"/>
      <c r="E26" s="146"/>
      <c r="F26" s="101"/>
    </row>
    <row r="27" spans="1:6" ht="28.35" customHeight="1" x14ac:dyDescent="0.3">
      <c r="A27" s="1"/>
      <c r="B27" s="233" t="s">
        <v>78</v>
      </c>
      <c r="C27" s="233"/>
      <c r="D27" s="233"/>
      <c r="E27" s="233"/>
      <c r="F27" s="1"/>
    </row>
    <row r="28" spans="1:6" ht="28.35" customHeight="1" x14ac:dyDescent="0.3">
      <c r="A28" s="101"/>
      <c r="B28" s="136" t="s">
        <v>99</v>
      </c>
      <c r="C28" s="137" t="str">
        <f>Kalkulationshilfe!I128</f>
        <v>nein</v>
      </c>
      <c r="D28" s="168"/>
      <c r="E28" s="152" t="s">
        <v>19</v>
      </c>
      <c r="F28" s="101"/>
    </row>
    <row r="29" spans="1:6" ht="28.35" customHeight="1" x14ac:dyDescent="0.3">
      <c r="A29" s="101"/>
      <c r="B29" s="140" t="s">
        <v>155</v>
      </c>
      <c r="C29" s="153" t="str">
        <f>IF(Kalkulationshilfe!I118&gt;0,"ja","nein")</f>
        <v>nein</v>
      </c>
      <c r="D29" s="154" t="s">
        <v>118</v>
      </c>
      <c r="E29" s="155" t="s">
        <v>118</v>
      </c>
      <c r="F29" s="101"/>
    </row>
    <row r="30" spans="1:6" ht="28.35" customHeight="1" x14ac:dyDescent="0.3">
      <c r="A30" s="101"/>
      <c r="B30" s="140" t="s">
        <v>156</v>
      </c>
      <c r="C30" s="153" t="str">
        <f>IF(Kalkulationshilfe!I120&gt;0,"ja","nein")</f>
        <v>nein</v>
      </c>
      <c r="D30" s="154" t="s">
        <v>118</v>
      </c>
      <c r="E30" s="155" t="s">
        <v>118</v>
      </c>
      <c r="F30" s="101"/>
    </row>
    <row r="31" spans="1:6" ht="28.35" customHeight="1" x14ac:dyDescent="0.3">
      <c r="A31" s="101"/>
      <c r="B31" s="140" t="s">
        <v>158</v>
      </c>
      <c r="C31" s="153" t="str">
        <f>IF(Kalkulationshilfe!I122&gt;0,"ja","nein")</f>
        <v>nein</v>
      </c>
      <c r="D31" s="154" t="s">
        <v>118</v>
      </c>
      <c r="E31" s="155" t="s">
        <v>118</v>
      </c>
      <c r="F31" s="101"/>
    </row>
    <row r="32" spans="1:6" ht="28.35" customHeight="1" x14ac:dyDescent="0.3">
      <c r="A32" s="101"/>
      <c r="B32" s="140" t="s">
        <v>157</v>
      </c>
      <c r="C32" s="153" t="str">
        <f>IF(Kalkulationshilfe!I124&gt;0,"ja","nein")</f>
        <v>nein</v>
      </c>
      <c r="D32" s="154" t="s">
        <v>118</v>
      </c>
      <c r="E32" s="155" t="s">
        <v>118</v>
      </c>
      <c r="F32" s="101"/>
    </row>
    <row r="33" spans="1:6" ht="28.35" customHeight="1" x14ac:dyDescent="0.3">
      <c r="A33" s="101"/>
      <c r="B33" s="140" t="s">
        <v>159</v>
      </c>
      <c r="C33" s="156" t="str">
        <f>IF(Kalkulationshilfe!I126&gt;0,"ja","nein")</f>
        <v>nein</v>
      </c>
      <c r="D33" s="157" t="s">
        <v>118</v>
      </c>
      <c r="E33" s="158" t="s">
        <v>118</v>
      </c>
      <c r="F33" s="101"/>
    </row>
    <row r="34" spans="1:6" ht="28.35" customHeight="1" x14ac:dyDescent="0.3">
      <c r="A34" s="101"/>
      <c r="B34" s="144"/>
      <c r="C34" s="159"/>
      <c r="D34" s="159"/>
      <c r="E34" s="146"/>
      <c r="F34" s="101"/>
    </row>
    <row r="35" spans="1:6" ht="28.35" customHeight="1" x14ac:dyDescent="0.3">
      <c r="A35" s="1"/>
      <c r="B35" s="233" t="s">
        <v>130</v>
      </c>
      <c r="C35" s="233"/>
      <c r="D35" s="233"/>
      <c r="E35" s="233"/>
      <c r="F35" s="101"/>
    </row>
    <row r="36" spans="1:6" s="163" customFormat="1" ht="28.35" customHeight="1" x14ac:dyDescent="0.3">
      <c r="A36" s="1"/>
      <c r="B36" s="136" t="s">
        <v>114</v>
      </c>
      <c r="C36" s="160" t="str">
        <f>IF(Kalkulationshilfe!I135 &gt;0, "ja", "nein")</f>
        <v>nein</v>
      </c>
      <c r="D36" s="161" t="s">
        <v>118</v>
      </c>
      <c r="E36" s="162" t="s">
        <v>118</v>
      </c>
      <c r="F36" s="1"/>
    </row>
    <row r="37" spans="1:6" s="163" customFormat="1" ht="28.35" customHeight="1" x14ac:dyDescent="0.3">
      <c r="A37" s="1"/>
      <c r="B37" s="140" t="s">
        <v>115</v>
      </c>
      <c r="C37" s="141" t="str">
        <f>IF(Kalkulationshilfe!I137 &gt;0, "ja", "nein")</f>
        <v>nein</v>
      </c>
      <c r="D37" s="169"/>
      <c r="E37" s="143" t="s">
        <v>60</v>
      </c>
      <c r="F37" s="1"/>
    </row>
    <row r="38" spans="1:6" s="163" customFormat="1" ht="28.35" customHeight="1" x14ac:dyDescent="0.3">
      <c r="A38" s="1"/>
      <c r="B38" s="140" t="s">
        <v>126</v>
      </c>
      <c r="C38" s="141" t="str">
        <f>IF(Kalkulationshilfe!I139 &gt;0, "ja", "nein")</f>
        <v>nein</v>
      </c>
      <c r="D38" s="169"/>
      <c r="E38" s="143" t="s">
        <v>60</v>
      </c>
      <c r="F38" s="1"/>
    </row>
    <row r="39" spans="1:6" s="163" customFormat="1" ht="28.35" customHeight="1" x14ac:dyDescent="0.3">
      <c r="A39" s="1"/>
      <c r="B39" s="140" t="s">
        <v>127</v>
      </c>
      <c r="C39" s="141" t="str">
        <f>IF(Kalkulationshilfe!I141 &gt;0, "ja", "nein")</f>
        <v>nein</v>
      </c>
      <c r="D39" s="169"/>
      <c r="E39" s="143" t="s">
        <v>60</v>
      </c>
      <c r="F39" s="1"/>
    </row>
    <row r="40" spans="1:6" s="163" customFormat="1" ht="28.35" customHeight="1" x14ac:dyDescent="0.3">
      <c r="A40" s="1"/>
      <c r="B40" s="140" t="s">
        <v>128</v>
      </c>
      <c r="C40" s="141" t="str">
        <f>IF(Kalkulationshilfe!I143 &gt;0, "ja", "nein")</f>
        <v>nein</v>
      </c>
      <c r="D40" s="169"/>
      <c r="E40" s="143" t="s">
        <v>60</v>
      </c>
      <c r="F40" s="1"/>
    </row>
    <row r="41" spans="1:6" s="163" customFormat="1" ht="28.35" customHeight="1" x14ac:dyDescent="0.3">
      <c r="A41" s="1"/>
      <c r="B41" s="150" t="s">
        <v>100</v>
      </c>
      <c r="C41" s="173" t="s">
        <v>131</v>
      </c>
      <c r="D41" s="170"/>
      <c r="E41" s="151" t="s">
        <v>123</v>
      </c>
      <c r="F41" s="1"/>
    </row>
    <row r="42" spans="1:6" ht="28.35" customHeight="1" x14ac:dyDescent="0.3">
      <c r="A42" s="101"/>
      <c r="B42" s="164" t="s">
        <v>161</v>
      </c>
      <c r="C42" s="165" t="s">
        <v>118</v>
      </c>
      <c r="D42" s="171"/>
      <c r="E42" s="172"/>
      <c r="F42" s="101"/>
    </row>
    <row r="43" spans="1:6" ht="28.35" customHeight="1" x14ac:dyDescent="0.3">
      <c r="A43" s="1"/>
      <c r="B43" s="69"/>
      <c r="C43" s="69"/>
      <c r="D43" s="69"/>
      <c r="E43" s="69"/>
      <c r="F43" s="101"/>
    </row>
    <row r="44" spans="1:6" x14ac:dyDescent="0.3">
      <c r="A44" s="101"/>
      <c r="B44" s="101"/>
      <c r="C44" s="101"/>
      <c r="D44" s="101"/>
      <c r="E44" s="101"/>
      <c r="F44" s="101"/>
    </row>
    <row r="45" spans="1:6" x14ac:dyDescent="0.3">
      <c r="A45" s="101"/>
      <c r="B45" s="101"/>
      <c r="C45" s="101"/>
      <c r="D45" s="101"/>
      <c r="E45" s="101"/>
      <c r="F45" s="101"/>
    </row>
    <row r="46" spans="1:6" x14ac:dyDescent="0.3">
      <c r="A46" s="101"/>
      <c r="B46" s="101"/>
      <c r="C46" s="101"/>
      <c r="D46" s="101"/>
      <c r="E46" s="101"/>
      <c r="F46" s="101"/>
    </row>
    <row r="47" spans="1:6" x14ac:dyDescent="0.3">
      <c r="A47" s="101"/>
      <c r="B47" s="101"/>
      <c r="C47" s="101"/>
      <c r="D47" s="101"/>
      <c r="E47" s="101"/>
      <c r="F47" s="101"/>
    </row>
    <row r="48" spans="1:6" x14ac:dyDescent="0.3">
      <c r="A48" s="101"/>
      <c r="B48" s="101"/>
      <c r="C48" s="101"/>
      <c r="D48" s="101"/>
      <c r="E48" s="101"/>
      <c r="F48" s="101"/>
    </row>
    <row r="49" spans="1:6" x14ac:dyDescent="0.3">
      <c r="A49" s="101"/>
      <c r="B49" s="101"/>
      <c r="C49" s="101"/>
      <c r="D49" s="101"/>
      <c r="E49" s="101"/>
      <c r="F49" s="101"/>
    </row>
    <row r="50" spans="1:6" x14ac:dyDescent="0.3">
      <c r="A50" s="101"/>
      <c r="B50" s="101"/>
      <c r="C50" s="101"/>
      <c r="D50" s="101"/>
      <c r="E50" s="101"/>
      <c r="F50" s="101"/>
    </row>
    <row r="51" spans="1:6" x14ac:dyDescent="0.3">
      <c r="A51" s="101"/>
      <c r="B51" s="101"/>
      <c r="C51" s="101"/>
      <c r="D51" s="101"/>
      <c r="E51" s="101"/>
      <c r="F51" s="101"/>
    </row>
    <row r="52" spans="1:6" x14ac:dyDescent="0.3">
      <c r="A52" s="101"/>
      <c r="B52" s="101"/>
      <c r="C52" s="101"/>
      <c r="D52" s="101"/>
      <c r="E52" s="101"/>
      <c r="F52" s="101"/>
    </row>
    <row r="53" spans="1:6" x14ac:dyDescent="0.3">
      <c r="A53" s="101"/>
      <c r="B53" s="101"/>
      <c r="C53" s="101"/>
      <c r="D53" s="101"/>
      <c r="E53" s="101"/>
      <c r="F53" s="101"/>
    </row>
    <row r="54" spans="1:6" x14ac:dyDescent="0.3">
      <c r="A54" s="101"/>
      <c r="B54" s="101"/>
      <c r="C54" s="101"/>
      <c r="D54" s="101"/>
      <c r="E54" s="101"/>
      <c r="F54" s="101"/>
    </row>
    <row r="55" spans="1:6" x14ac:dyDescent="0.3">
      <c r="A55" s="101"/>
      <c r="B55" s="101"/>
      <c r="C55" s="101"/>
      <c r="D55" s="101"/>
      <c r="E55" s="101"/>
      <c r="F55" s="101"/>
    </row>
    <row r="56" spans="1:6" x14ac:dyDescent="0.3">
      <c r="A56" s="101"/>
      <c r="B56" s="101"/>
      <c r="C56" s="101"/>
      <c r="D56" s="101"/>
      <c r="E56" s="101"/>
      <c r="F56" s="101"/>
    </row>
    <row r="57" spans="1:6" x14ac:dyDescent="0.3">
      <c r="A57" s="101"/>
      <c r="B57" s="101"/>
      <c r="C57" s="101"/>
      <c r="D57" s="101"/>
      <c r="E57" s="101"/>
      <c r="F57" s="101"/>
    </row>
    <row r="58" spans="1:6" x14ac:dyDescent="0.3">
      <c r="A58" s="101"/>
      <c r="B58" s="101"/>
      <c r="C58" s="101"/>
      <c r="D58" s="101"/>
      <c r="E58" s="101"/>
      <c r="F58" s="101"/>
    </row>
    <row r="59" spans="1:6" x14ac:dyDescent="0.3">
      <c r="A59" s="101"/>
      <c r="B59" s="101"/>
      <c r="C59" s="101"/>
      <c r="D59" s="101"/>
      <c r="E59" s="101"/>
      <c r="F59" s="101"/>
    </row>
    <row r="60" spans="1:6" x14ac:dyDescent="0.3">
      <c r="A60" s="101"/>
      <c r="B60" s="101"/>
      <c r="C60" s="101"/>
      <c r="D60" s="101"/>
      <c r="E60" s="101"/>
      <c r="F60" s="101"/>
    </row>
    <row r="61" spans="1:6" x14ac:dyDescent="0.3">
      <c r="A61" s="101"/>
      <c r="B61" s="101"/>
      <c r="C61" s="101"/>
      <c r="D61" s="101"/>
      <c r="E61" s="101"/>
      <c r="F61" s="101"/>
    </row>
    <row r="62" spans="1:6" x14ac:dyDescent="0.3">
      <c r="A62" s="101"/>
      <c r="B62" s="101"/>
      <c r="C62" s="101"/>
      <c r="D62" s="101"/>
      <c r="E62" s="101"/>
      <c r="F62" s="101"/>
    </row>
    <row r="63" spans="1:6" x14ac:dyDescent="0.3">
      <c r="A63" s="101"/>
      <c r="B63" s="101"/>
      <c r="C63" s="101"/>
      <c r="D63" s="101"/>
      <c r="E63" s="101"/>
      <c r="F63" s="101"/>
    </row>
    <row r="64" spans="1:6" x14ac:dyDescent="0.3">
      <c r="A64" s="101"/>
      <c r="B64" s="101"/>
      <c r="C64" s="101"/>
      <c r="D64" s="101"/>
      <c r="E64" s="101"/>
      <c r="F64" s="101"/>
    </row>
    <row r="65" spans="1:6" x14ac:dyDescent="0.3">
      <c r="A65" s="101"/>
      <c r="B65" s="101"/>
      <c r="C65" s="101"/>
      <c r="D65" s="101"/>
      <c r="E65" s="101"/>
      <c r="F65" s="101"/>
    </row>
    <row r="66" spans="1:6" x14ac:dyDescent="0.3">
      <c r="A66" s="101"/>
      <c r="B66" s="101"/>
      <c r="C66" s="101"/>
      <c r="D66" s="101"/>
      <c r="E66" s="101"/>
      <c r="F66" s="101"/>
    </row>
    <row r="67" spans="1:6" x14ac:dyDescent="0.3">
      <c r="A67" s="101"/>
      <c r="B67" s="101"/>
      <c r="C67" s="101"/>
      <c r="D67" s="101"/>
      <c r="E67" s="101"/>
      <c r="F67" s="101"/>
    </row>
    <row r="68" spans="1:6" x14ac:dyDescent="0.3">
      <c r="A68" s="101"/>
      <c r="B68" s="101"/>
      <c r="C68" s="101"/>
      <c r="D68" s="101"/>
      <c r="E68" s="101"/>
      <c r="F68" s="101"/>
    </row>
    <row r="69" spans="1:6" x14ac:dyDescent="0.3">
      <c r="A69" s="101"/>
      <c r="B69" s="101"/>
      <c r="C69" s="101"/>
      <c r="D69" s="101"/>
      <c r="E69" s="101"/>
      <c r="F69" s="101"/>
    </row>
    <row r="70" spans="1:6" x14ac:dyDescent="0.3">
      <c r="A70" s="101"/>
      <c r="B70" s="101"/>
      <c r="C70" s="101"/>
      <c r="D70" s="101"/>
      <c r="E70" s="101"/>
      <c r="F70" s="101"/>
    </row>
    <row r="71" spans="1:6" x14ac:dyDescent="0.3">
      <c r="A71" s="101"/>
      <c r="B71" s="101"/>
      <c r="C71" s="101"/>
      <c r="D71" s="101"/>
      <c r="E71" s="101"/>
      <c r="F71" s="101"/>
    </row>
    <row r="72" spans="1:6" x14ac:dyDescent="0.3">
      <c r="A72" s="101"/>
      <c r="B72" s="101"/>
      <c r="C72" s="101"/>
      <c r="D72" s="101"/>
      <c r="E72" s="101"/>
      <c r="F72" s="101"/>
    </row>
    <row r="73" spans="1:6" x14ac:dyDescent="0.3">
      <c r="A73" s="101"/>
      <c r="B73" s="101"/>
      <c r="C73" s="101"/>
      <c r="D73" s="101"/>
      <c r="E73" s="101"/>
      <c r="F73" s="101"/>
    </row>
    <row r="74" spans="1:6" x14ac:dyDescent="0.3">
      <c r="A74" s="101"/>
      <c r="B74" s="101"/>
      <c r="C74" s="101"/>
      <c r="D74" s="101"/>
      <c r="E74" s="101"/>
      <c r="F74" s="101"/>
    </row>
    <row r="75" spans="1:6" x14ac:dyDescent="0.3">
      <c r="A75" s="101"/>
      <c r="B75" s="101"/>
      <c r="C75" s="101"/>
      <c r="D75" s="101"/>
      <c r="E75" s="101"/>
      <c r="F75" s="101"/>
    </row>
    <row r="76" spans="1:6" x14ac:dyDescent="0.3">
      <c r="A76" s="101"/>
      <c r="B76" s="101"/>
      <c r="C76" s="101"/>
      <c r="D76" s="101"/>
      <c r="E76" s="101"/>
      <c r="F76" s="101"/>
    </row>
    <row r="77" spans="1:6" x14ac:dyDescent="0.3">
      <c r="A77" s="101"/>
      <c r="B77" s="101"/>
      <c r="C77" s="101"/>
      <c r="D77" s="101"/>
      <c r="E77" s="101"/>
      <c r="F77" s="101"/>
    </row>
    <row r="78" spans="1:6" x14ac:dyDescent="0.3">
      <c r="A78" s="101"/>
      <c r="B78" s="101"/>
      <c r="C78" s="101"/>
      <c r="D78" s="101"/>
      <c r="E78" s="101"/>
      <c r="F78" s="101"/>
    </row>
    <row r="79" spans="1:6" ht="28.35" customHeight="1" x14ac:dyDescent="0.3">
      <c r="A79" s="101"/>
      <c r="B79" s="101"/>
      <c r="C79" s="101"/>
      <c r="D79" s="101"/>
      <c r="E79" s="101"/>
      <c r="F79" s="101"/>
    </row>
    <row r="80" spans="1:6" ht="28.35" customHeight="1" x14ac:dyDescent="0.3"/>
  </sheetData>
  <sheetProtection algorithmName="SHA-512" hashValue="jv15GzmzWJslZpW4efOUOx8WP6fZoWLPmd4HQjWRihITQGRQzyTGNDkO3tJ9k9Hd9vEJgizRsu4G9AuGP4v3DQ==" saltValue="k7VKxH7GkrLNO09jZEU13A==" spinCount="100000" sheet="1" objects="1" scenarios="1" selectLockedCells="1"/>
  <mergeCells count="8">
    <mergeCell ref="B21:E21"/>
    <mergeCell ref="B27:E27"/>
    <mergeCell ref="B35:E35"/>
    <mergeCell ref="B2:F2"/>
    <mergeCell ref="B3:F3"/>
    <mergeCell ref="C7:E7"/>
    <mergeCell ref="C9:E9"/>
    <mergeCell ref="C11:E11"/>
  </mergeCells>
  <dataValidations count="1">
    <dataValidation type="list" allowBlank="1" showInputMessage="1" showErrorMessage="1" sqref="C25 C41">
      <formula1>"ja, nein"</formula1>
    </dataValidation>
  </dataValidations>
  <pageMargins left="0.7" right="0.7" top="0.78740157499999996" bottom="0.78740157499999996" header="0.3" footer="0.3"/>
  <pageSetup paperSize="9" scale="45" orientation="portrait" r:id="rId1"/>
  <headerFooter>
    <oddHeader>&amp;L&amp;"-,Fett"&amp;14Ziel-Indikatoren &amp;R&amp;G</oddHeader>
  </headerFooter>
  <ignoredErrors>
    <ignoredError sqref="C7 C11 C9" unlockedFormula="1"/>
  </ignoredErrors>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61"/>
  <sheetViews>
    <sheetView zoomScaleNormal="100" zoomScaleSheetLayoutView="100" workbookViewId="0">
      <selection activeCell="G50" sqref="G50:L60"/>
    </sheetView>
  </sheetViews>
  <sheetFormatPr baseColWidth="10" defaultColWidth="11.44140625" defaultRowHeight="14.4" x14ac:dyDescent="0.3"/>
  <cols>
    <col min="1" max="1" width="3.33203125" style="22" customWidth="1"/>
    <col min="2" max="2" width="50.109375" style="22" customWidth="1"/>
    <col min="3" max="3" width="23.44140625" style="22" customWidth="1"/>
    <col min="4" max="4" width="30.5546875" style="22" customWidth="1"/>
    <col min="5" max="5" width="15" style="22" customWidth="1"/>
    <col min="6" max="6" width="3.88671875" style="22" customWidth="1"/>
    <col min="7" max="7" width="13" style="147" customWidth="1"/>
    <col min="8" max="8" width="10.5546875" style="147" customWidth="1"/>
    <col min="9" max="9" width="3.33203125" style="147" customWidth="1"/>
    <col min="10" max="10" width="88.6640625" style="147" customWidth="1"/>
    <col min="11" max="11" width="5.88671875" style="147" customWidth="1"/>
    <col min="12" max="12" width="117" style="147" customWidth="1"/>
    <col min="13" max="13" width="5" style="147" customWidth="1"/>
    <col min="14" max="22" width="11.44140625" style="147"/>
    <col min="23" max="16384" width="11.44140625" style="22"/>
  </cols>
  <sheetData>
    <row r="1" spans="1:22" x14ac:dyDescent="0.3">
      <c r="A1" s="101"/>
      <c r="B1" s="1"/>
      <c r="C1" s="1"/>
      <c r="D1" s="1"/>
      <c r="E1" s="1"/>
      <c r="F1" s="1"/>
      <c r="G1" s="116"/>
      <c r="H1" s="1"/>
      <c r="I1" s="1"/>
      <c r="J1" s="1"/>
      <c r="K1" s="1"/>
      <c r="L1" s="1"/>
      <c r="M1" s="1"/>
      <c r="N1" s="108"/>
      <c r="O1" s="108"/>
    </row>
    <row r="2" spans="1:22" ht="16.5" customHeight="1" x14ac:dyDescent="0.45">
      <c r="A2" s="101"/>
      <c r="B2" s="234" t="s">
        <v>135</v>
      </c>
      <c r="C2" s="234"/>
      <c r="D2" s="234"/>
      <c r="E2" s="234"/>
      <c r="F2" s="234"/>
      <c r="G2" s="117"/>
      <c r="H2" s="113"/>
      <c r="I2" s="113"/>
      <c r="J2" s="113"/>
      <c r="K2" s="113"/>
      <c r="L2" s="113"/>
      <c r="M2" s="1"/>
      <c r="N2" s="108"/>
      <c r="O2" s="108"/>
    </row>
    <row r="3" spans="1:22" x14ac:dyDescent="0.3">
      <c r="A3" s="101"/>
      <c r="B3" s="235" t="s">
        <v>160</v>
      </c>
      <c r="C3" s="235"/>
      <c r="D3" s="235"/>
      <c r="E3" s="235"/>
      <c r="F3" s="235"/>
      <c r="G3" s="118"/>
      <c r="H3" s="114"/>
      <c r="I3" s="114"/>
      <c r="J3" s="114"/>
      <c r="K3" s="114"/>
      <c r="L3" s="114"/>
      <c r="M3" s="114"/>
      <c r="N3" s="109"/>
      <c r="O3" s="109"/>
    </row>
    <row r="4" spans="1:22" x14ac:dyDescent="0.3">
      <c r="A4" s="101"/>
      <c r="B4" s="127"/>
      <c r="C4" s="127"/>
      <c r="D4" s="127"/>
      <c r="E4" s="127"/>
      <c r="F4" s="127"/>
      <c r="G4" s="118"/>
      <c r="H4" s="114"/>
      <c r="I4" s="114"/>
      <c r="J4" s="114"/>
      <c r="K4" s="114"/>
      <c r="L4" s="114"/>
      <c r="M4" s="114"/>
      <c r="N4" s="109"/>
      <c r="O4" s="109"/>
    </row>
    <row r="5" spans="1:22" ht="18" x14ac:dyDescent="0.35">
      <c r="A5" s="101"/>
      <c r="B5" s="79" t="s">
        <v>133</v>
      </c>
      <c r="C5" s="127"/>
      <c r="D5" s="127"/>
      <c r="E5" s="127"/>
      <c r="F5" s="127"/>
      <c r="G5" s="119" t="s">
        <v>139</v>
      </c>
      <c r="H5" s="124"/>
      <c r="I5" s="114"/>
      <c r="J5" s="114"/>
      <c r="K5" s="114"/>
      <c r="L5" s="114"/>
      <c r="M5" s="114"/>
      <c r="N5" s="109"/>
      <c r="O5" s="109"/>
    </row>
    <row r="6" spans="1:22" ht="18" x14ac:dyDescent="0.35">
      <c r="A6" s="101"/>
      <c r="B6" s="79"/>
      <c r="C6" s="127"/>
      <c r="D6" s="127"/>
      <c r="E6" s="127"/>
      <c r="F6" s="127"/>
      <c r="G6" s="120" t="s">
        <v>154</v>
      </c>
      <c r="H6" s="125"/>
      <c r="I6" s="114"/>
      <c r="J6" s="114"/>
      <c r="K6" s="114"/>
      <c r="L6" s="114"/>
      <c r="M6" s="114"/>
      <c r="N6" s="109"/>
      <c r="O6" s="109"/>
    </row>
    <row r="7" spans="1:22" s="87" customFormat="1" ht="21" customHeight="1" x14ac:dyDescent="0.3">
      <c r="A7" s="45"/>
      <c r="B7" s="46" t="s">
        <v>46</v>
      </c>
      <c r="C7" s="236">
        <f>Kalkulationshilfe!E7</f>
        <v>0</v>
      </c>
      <c r="D7" s="236"/>
      <c r="E7" s="236"/>
      <c r="F7" s="45"/>
      <c r="G7" s="120" t="s">
        <v>140</v>
      </c>
      <c r="H7" s="125"/>
      <c r="I7" s="45"/>
      <c r="J7" s="45"/>
      <c r="K7" s="45"/>
      <c r="L7" s="45"/>
      <c r="M7" s="115"/>
      <c r="N7" s="110"/>
      <c r="O7" s="110"/>
      <c r="P7" s="110"/>
      <c r="Q7" s="110"/>
      <c r="R7" s="110"/>
      <c r="S7" s="110"/>
      <c r="T7" s="110"/>
      <c r="U7" s="110"/>
      <c r="V7" s="110"/>
    </row>
    <row r="8" spans="1:22" s="110" customFormat="1" ht="15.75" customHeight="1" x14ac:dyDescent="0.3">
      <c r="A8" s="45"/>
      <c r="B8" s="46"/>
      <c r="C8" s="129"/>
      <c r="D8" s="46"/>
      <c r="E8" s="130"/>
      <c r="F8" s="45"/>
      <c r="G8" s="120" t="s">
        <v>141</v>
      </c>
      <c r="H8" s="125"/>
      <c r="I8" s="45"/>
      <c r="J8" s="45"/>
      <c r="K8" s="45"/>
      <c r="L8" s="45"/>
      <c r="M8" s="115"/>
    </row>
    <row r="9" spans="1:22" s="110" customFormat="1" ht="19.5" customHeight="1" x14ac:dyDescent="0.3">
      <c r="A9" s="45"/>
      <c r="B9" s="46" t="s">
        <v>48</v>
      </c>
      <c r="C9" s="236">
        <f>Kalkulationshilfe!K7</f>
        <v>0</v>
      </c>
      <c r="D9" s="246"/>
      <c r="E9" s="246"/>
      <c r="F9" s="45"/>
      <c r="G9" s="120" t="s">
        <v>142</v>
      </c>
      <c r="H9" s="125"/>
      <c r="I9" s="45"/>
      <c r="J9" s="45"/>
      <c r="K9" s="45"/>
      <c r="L9" s="45"/>
      <c r="M9" s="115"/>
    </row>
    <row r="10" spans="1:22" s="110" customFormat="1" ht="18.75" customHeight="1" x14ac:dyDescent="0.3">
      <c r="A10" s="45"/>
      <c r="B10" s="46"/>
      <c r="C10" s="129"/>
      <c r="D10" s="46"/>
      <c r="E10" s="130"/>
      <c r="F10" s="45"/>
      <c r="G10" s="120" t="s">
        <v>143</v>
      </c>
      <c r="H10" s="125"/>
      <c r="I10" s="45"/>
      <c r="J10" s="45"/>
      <c r="K10" s="45"/>
      <c r="L10" s="45"/>
      <c r="M10" s="115"/>
    </row>
    <row r="11" spans="1:22" s="87" customFormat="1" ht="21" customHeight="1" x14ac:dyDescent="0.3">
      <c r="A11" s="45"/>
      <c r="B11" s="46" t="s">
        <v>47</v>
      </c>
      <c r="C11" s="236">
        <f>Kalkulationshilfe!O7</f>
        <v>0</v>
      </c>
      <c r="D11" s="246"/>
      <c r="E11" s="246"/>
      <c r="F11" s="45"/>
      <c r="G11" s="174" t="s">
        <v>167</v>
      </c>
      <c r="H11" s="175"/>
      <c r="I11" s="45"/>
      <c r="J11" s="45"/>
      <c r="K11" s="45"/>
      <c r="L11" s="45"/>
      <c r="M11" s="115"/>
      <c r="N11" s="110"/>
      <c r="O11" s="110"/>
      <c r="P11" s="110"/>
      <c r="Q11" s="110"/>
      <c r="R11" s="110"/>
      <c r="S11" s="110"/>
      <c r="T11" s="110"/>
      <c r="U11" s="110"/>
      <c r="V11" s="110"/>
    </row>
    <row r="12" spans="1:22" x14ac:dyDescent="0.3">
      <c r="A12" s="101"/>
      <c r="B12" s="127"/>
      <c r="C12" s="127"/>
      <c r="D12" s="127"/>
      <c r="E12" s="127"/>
      <c r="F12" s="127"/>
      <c r="G12" s="120" t="s">
        <v>164</v>
      </c>
      <c r="H12" s="125"/>
      <c r="I12" s="114"/>
      <c r="J12" s="114"/>
      <c r="K12" s="114"/>
      <c r="L12" s="114"/>
      <c r="M12" s="114"/>
      <c r="N12" s="109"/>
      <c r="O12" s="109"/>
    </row>
    <row r="13" spans="1:22" ht="26.25" customHeight="1" x14ac:dyDescent="0.35">
      <c r="A13" s="101"/>
      <c r="B13" s="111" t="s">
        <v>138</v>
      </c>
      <c r="C13" s="207"/>
      <c r="D13" s="112" t="s">
        <v>137</v>
      </c>
      <c r="E13" s="207"/>
      <c r="F13" s="127"/>
      <c r="G13" s="120" t="s">
        <v>168</v>
      </c>
      <c r="H13" s="125"/>
      <c r="I13" s="114"/>
      <c r="J13" s="114"/>
      <c r="K13" s="114"/>
      <c r="L13" s="114"/>
      <c r="M13" s="114"/>
      <c r="N13" s="109"/>
      <c r="O13" s="109"/>
    </row>
    <row r="14" spans="1:22" ht="24" customHeight="1" x14ac:dyDescent="0.3">
      <c r="A14" s="101"/>
      <c r="B14" s="127"/>
      <c r="C14" s="127"/>
      <c r="D14" s="127"/>
      <c r="E14" s="127"/>
      <c r="F14" s="127"/>
      <c r="G14" s="118"/>
      <c r="H14" s="114"/>
      <c r="I14" s="114"/>
      <c r="J14" s="114"/>
      <c r="K14" s="114"/>
      <c r="L14" s="114"/>
      <c r="M14" s="114"/>
      <c r="N14" s="109"/>
      <c r="O14" s="109"/>
    </row>
    <row r="15" spans="1:22" ht="36" customHeight="1" x14ac:dyDescent="0.3">
      <c r="A15" s="101"/>
      <c r="B15" s="131" t="s">
        <v>74</v>
      </c>
      <c r="C15" s="132" t="s">
        <v>116</v>
      </c>
      <c r="D15" s="132" t="s">
        <v>117</v>
      </c>
      <c r="E15" s="132" t="s">
        <v>119</v>
      </c>
      <c r="F15" s="101"/>
      <c r="G15" s="240" t="s">
        <v>136</v>
      </c>
      <c r="H15" s="241"/>
      <c r="I15" s="241"/>
      <c r="J15" s="241"/>
      <c r="K15" s="241"/>
      <c r="L15" s="241"/>
      <c r="M15" s="101"/>
      <c r="V15" s="22"/>
    </row>
    <row r="16" spans="1:22" ht="18.75" customHeight="1" x14ac:dyDescent="0.35">
      <c r="A16" s="101"/>
      <c r="B16" s="133"/>
      <c r="C16" s="134"/>
      <c r="D16" s="134"/>
      <c r="E16" s="134"/>
      <c r="F16" s="101"/>
      <c r="G16" s="176" t="s">
        <v>163</v>
      </c>
      <c r="H16" s="47"/>
      <c r="I16" s="1"/>
      <c r="J16" s="47" t="s">
        <v>144</v>
      </c>
      <c r="K16" s="1"/>
      <c r="L16" s="47"/>
      <c r="M16" s="101"/>
      <c r="V16" s="22"/>
    </row>
    <row r="17" spans="1:22" ht="32.25" customHeight="1" x14ac:dyDescent="0.3">
      <c r="A17" s="101"/>
      <c r="B17" s="133"/>
      <c r="C17" s="134"/>
      <c r="D17" s="134"/>
      <c r="E17" s="134"/>
      <c r="F17" s="101"/>
      <c r="G17" s="177" t="s">
        <v>165</v>
      </c>
      <c r="H17" s="178" t="s">
        <v>166</v>
      </c>
      <c r="I17" s="1"/>
      <c r="J17" s="179" t="s">
        <v>162</v>
      </c>
      <c r="K17" s="1"/>
      <c r="L17" s="175"/>
      <c r="M17" s="101"/>
      <c r="V17" s="22"/>
    </row>
    <row r="18" spans="1:22" ht="27.75" customHeight="1" x14ac:dyDescent="0.3">
      <c r="A18" s="101"/>
      <c r="B18" s="135" t="s">
        <v>75</v>
      </c>
      <c r="C18" s="135"/>
      <c r="D18" s="135"/>
      <c r="E18" s="135"/>
      <c r="F18" s="101"/>
      <c r="G18" s="116"/>
      <c r="H18" s="1"/>
      <c r="I18" s="1"/>
      <c r="J18" s="1"/>
      <c r="K18" s="1"/>
      <c r="L18" s="1"/>
      <c r="M18" s="101"/>
      <c r="V18" s="22"/>
    </row>
    <row r="19" spans="1:22" ht="28.35" customHeight="1" x14ac:dyDescent="0.3">
      <c r="A19" s="101"/>
      <c r="B19" s="136" t="s">
        <v>120</v>
      </c>
      <c r="C19" s="137" t="str">
        <f>IF(Kalkulationshilfe!Q45&gt;0, "ja", "nein")</f>
        <v>nein</v>
      </c>
      <c r="D19" s="180">
        <f>IF(Kalkulationshilfe!Q19&lt;1,0,Kalkulationshilfe!Q19)</f>
        <v>0</v>
      </c>
      <c r="E19" s="180" t="s">
        <v>60</v>
      </c>
      <c r="F19" s="101"/>
      <c r="G19" s="208"/>
      <c r="H19" s="209"/>
      <c r="I19" s="1"/>
      <c r="J19" s="242"/>
      <c r="K19" s="242"/>
      <c r="L19" s="242"/>
      <c r="M19" s="101"/>
      <c r="V19" s="22"/>
    </row>
    <row r="20" spans="1:22" ht="28.35" customHeight="1" x14ac:dyDescent="0.3">
      <c r="A20" s="101"/>
      <c r="B20" s="140" t="s">
        <v>121</v>
      </c>
      <c r="C20" s="181" t="str">
        <f>IF(Kalkulationshilfe!Q47&gt;0, "ja", "nein")</f>
        <v>nein</v>
      </c>
      <c r="D20" s="182">
        <f>Kalkulationshilfe!I46</f>
        <v>0</v>
      </c>
      <c r="E20" s="182" t="s">
        <v>60</v>
      </c>
      <c r="F20" s="101"/>
      <c r="G20" s="211"/>
      <c r="H20" s="210"/>
      <c r="I20" s="1"/>
      <c r="J20" s="242"/>
      <c r="K20" s="242"/>
      <c r="L20" s="242"/>
      <c r="M20" s="101"/>
      <c r="V20" s="22"/>
    </row>
    <row r="21" spans="1:22" ht="28.35" customHeight="1" x14ac:dyDescent="0.3">
      <c r="A21" s="101"/>
      <c r="B21" s="183" t="s">
        <v>122</v>
      </c>
      <c r="C21" s="184" t="str">
        <f>IF(Kalkulationshilfe!Q68&gt;0, "ja", "nein")</f>
        <v>nein</v>
      </c>
      <c r="D21" s="185">
        <f>Kalkulationshilfe!I68</f>
        <v>0</v>
      </c>
      <c r="E21" s="185" t="s">
        <v>123</v>
      </c>
      <c r="F21" s="101"/>
      <c r="G21" s="212"/>
      <c r="H21" s="213"/>
      <c r="I21" s="1"/>
      <c r="J21" s="242"/>
      <c r="K21" s="242"/>
      <c r="L21" s="242"/>
      <c r="M21" s="101"/>
      <c r="V21" s="22"/>
    </row>
    <row r="22" spans="1:22" ht="28.35" customHeight="1" x14ac:dyDescent="0.3">
      <c r="A22" s="101"/>
      <c r="B22" s="159"/>
      <c r="C22" s="146"/>
      <c r="D22" s="146"/>
      <c r="E22" s="146"/>
      <c r="F22" s="101"/>
      <c r="G22" s="186"/>
      <c r="H22" s="187"/>
      <c r="I22" s="1"/>
      <c r="J22" s="242"/>
      <c r="K22" s="242"/>
      <c r="L22" s="242"/>
      <c r="M22" s="101"/>
      <c r="V22" s="22"/>
    </row>
    <row r="23" spans="1:22" s="147" customFormat="1" ht="28.35" customHeight="1" x14ac:dyDescent="0.3">
      <c r="A23" s="101"/>
      <c r="B23" s="144"/>
      <c r="C23" s="145"/>
      <c r="D23" s="145"/>
      <c r="E23" s="146"/>
      <c r="F23" s="101"/>
      <c r="G23" s="186"/>
      <c r="H23" s="187"/>
      <c r="I23" s="1"/>
      <c r="J23" s="1"/>
      <c r="K23" s="1"/>
      <c r="L23" s="1"/>
      <c r="M23" s="101"/>
    </row>
    <row r="24" spans="1:22" ht="28.35" customHeight="1" x14ac:dyDescent="0.3">
      <c r="A24" s="1"/>
      <c r="B24" s="233" t="s">
        <v>77</v>
      </c>
      <c r="C24" s="233"/>
      <c r="D24" s="233"/>
      <c r="E24" s="233"/>
      <c r="F24" s="1"/>
      <c r="G24" s="186"/>
      <c r="H24" s="187"/>
      <c r="I24" s="1"/>
      <c r="J24" s="1"/>
      <c r="K24" s="1"/>
      <c r="L24" s="1"/>
      <c r="M24" s="101"/>
      <c r="V24" s="22"/>
    </row>
    <row r="25" spans="1:22" ht="28.35" customHeight="1" x14ac:dyDescent="0.3">
      <c r="A25" s="101"/>
      <c r="B25" s="136" t="s">
        <v>124</v>
      </c>
      <c r="C25" s="188" t="str">
        <f>IF(Kalkulationshilfe!Q88&gt;0, "ja", "nein")</f>
        <v>nein</v>
      </c>
      <c r="D25" s="189">
        <f>Kalkulationshilfe!I87</f>
        <v>0</v>
      </c>
      <c r="E25" s="180" t="s">
        <v>60</v>
      </c>
      <c r="F25" s="101"/>
      <c r="G25" s="208"/>
      <c r="H25" s="209"/>
      <c r="I25" s="1"/>
      <c r="J25" s="242"/>
      <c r="K25" s="242"/>
      <c r="L25" s="242"/>
      <c r="M25" s="101"/>
      <c r="V25" s="22"/>
    </row>
    <row r="26" spans="1:22" ht="28.35" customHeight="1" x14ac:dyDescent="0.3">
      <c r="A26" s="101"/>
      <c r="B26" s="140" t="s">
        <v>125</v>
      </c>
      <c r="C26" s="181" t="str">
        <f>IF(Kalkulationshilfe!Q107&gt;0, "ja", "nein")</f>
        <v>nein</v>
      </c>
      <c r="D26" s="190">
        <f>Kalkulationshilfe!I106</f>
        <v>0</v>
      </c>
      <c r="E26" s="182" t="s">
        <v>60</v>
      </c>
      <c r="F26" s="101"/>
      <c r="G26" s="208"/>
      <c r="H26" s="210"/>
      <c r="I26" s="1"/>
      <c r="J26" s="242"/>
      <c r="K26" s="242"/>
      <c r="L26" s="242"/>
      <c r="M26" s="101"/>
      <c r="V26" s="22"/>
    </row>
    <row r="27" spans="1:22" ht="28.35" customHeight="1" x14ac:dyDescent="0.3">
      <c r="A27" s="101"/>
      <c r="B27" s="140" t="s">
        <v>132</v>
      </c>
      <c r="C27" s="181" t="str">
        <f>IF(Kalkulationshilfe!Q107&gt;0, "ja", "nein")</f>
        <v>nein</v>
      </c>
      <c r="D27" s="190">
        <f>Kalkulationshilfe!C93+Kalkulationshilfe!C97+Kalkulationshilfe!C101</f>
        <v>0</v>
      </c>
      <c r="E27" s="182" t="s">
        <v>123</v>
      </c>
      <c r="F27" s="101"/>
      <c r="G27" s="208"/>
      <c r="H27" s="210"/>
      <c r="I27" s="1"/>
      <c r="J27" s="242"/>
      <c r="K27" s="242"/>
      <c r="L27" s="242"/>
      <c r="M27" s="101"/>
      <c r="V27" s="22"/>
    </row>
    <row r="28" spans="1:22" ht="28.35" customHeight="1" x14ac:dyDescent="0.3">
      <c r="A28" s="101"/>
      <c r="B28" s="150" t="s">
        <v>129</v>
      </c>
      <c r="C28" s="191" t="str">
        <f>'Ziel-Indikatoren'!C25</f>
        <v>nein</v>
      </c>
      <c r="D28" s="192">
        <f>'Ziel-Indikatoren'!D25</f>
        <v>0</v>
      </c>
      <c r="E28" s="182" t="s">
        <v>60</v>
      </c>
      <c r="F28" s="101"/>
      <c r="G28" s="214"/>
      <c r="H28" s="213"/>
      <c r="I28" s="1"/>
      <c r="J28" s="242"/>
      <c r="K28" s="242"/>
      <c r="L28" s="242"/>
      <c r="M28" s="101"/>
      <c r="V28" s="22"/>
    </row>
    <row r="29" spans="1:22" s="147" customFormat="1" ht="28.35" customHeight="1" x14ac:dyDescent="0.3">
      <c r="A29" s="101"/>
      <c r="B29" s="144"/>
      <c r="C29" s="145"/>
      <c r="D29" s="145"/>
      <c r="E29" s="146"/>
      <c r="F29" s="101"/>
      <c r="G29" s="186"/>
      <c r="H29" s="187"/>
      <c r="I29" s="1"/>
      <c r="J29" s="1"/>
      <c r="K29" s="1"/>
      <c r="L29" s="1"/>
      <c r="M29" s="101"/>
    </row>
    <row r="30" spans="1:22" ht="28.35" customHeight="1" x14ac:dyDescent="0.3">
      <c r="A30" s="1"/>
      <c r="B30" s="233" t="s">
        <v>78</v>
      </c>
      <c r="C30" s="233"/>
      <c r="D30" s="233"/>
      <c r="E30" s="233"/>
      <c r="F30" s="1"/>
      <c r="G30" s="186"/>
      <c r="H30" s="187"/>
      <c r="I30" s="1"/>
      <c r="J30" s="1"/>
      <c r="K30" s="1"/>
      <c r="L30" s="1"/>
      <c r="M30" s="101"/>
      <c r="V30" s="22"/>
    </row>
    <row r="31" spans="1:22" ht="28.35" customHeight="1" x14ac:dyDescent="0.3">
      <c r="A31" s="101"/>
      <c r="B31" s="136" t="s">
        <v>99</v>
      </c>
      <c r="C31" s="188" t="str">
        <f>Kalkulationshilfe!I128</f>
        <v>nein</v>
      </c>
      <c r="D31" s="189">
        <f>'Ziel-Indikatoren'!D28</f>
        <v>0</v>
      </c>
      <c r="E31" s="180" t="s">
        <v>19</v>
      </c>
      <c r="F31" s="101"/>
      <c r="G31" s="208"/>
      <c r="H31" s="215"/>
      <c r="I31" s="1"/>
      <c r="J31" s="238"/>
      <c r="K31" s="238"/>
      <c r="L31" s="238"/>
      <c r="M31" s="101"/>
      <c r="V31" s="22"/>
    </row>
    <row r="32" spans="1:22" ht="28.35" customHeight="1" x14ac:dyDescent="0.3">
      <c r="A32" s="101"/>
      <c r="B32" s="140" t="s">
        <v>155</v>
      </c>
      <c r="C32" s="181" t="str">
        <f>IF(Kalkulationshilfe!I118&gt;0,"ja","nein")</f>
        <v>nein</v>
      </c>
      <c r="D32" s="154" t="str">
        <f>'Ziel-Indikatoren'!D29</f>
        <v xml:space="preserve"> ---</v>
      </c>
      <c r="E32" s="155" t="s">
        <v>118</v>
      </c>
      <c r="F32" s="101"/>
      <c r="G32" s="208"/>
      <c r="H32" s="186"/>
      <c r="I32" s="1"/>
      <c r="J32" s="238"/>
      <c r="K32" s="238"/>
      <c r="L32" s="238"/>
      <c r="M32" s="101"/>
      <c r="V32" s="22"/>
    </row>
    <row r="33" spans="1:22" ht="28.35" customHeight="1" x14ac:dyDescent="0.3">
      <c r="A33" s="101"/>
      <c r="B33" s="140" t="s">
        <v>156</v>
      </c>
      <c r="C33" s="181" t="str">
        <f>IF(Kalkulationshilfe!I120&gt;0,"ja","nein")</f>
        <v>nein</v>
      </c>
      <c r="D33" s="154" t="str">
        <f>'Ziel-Indikatoren'!D30</f>
        <v xml:space="preserve"> ---</v>
      </c>
      <c r="E33" s="155" t="s">
        <v>118</v>
      </c>
      <c r="F33" s="101"/>
      <c r="G33" s="208"/>
      <c r="H33" s="186"/>
      <c r="I33" s="1"/>
      <c r="J33" s="238"/>
      <c r="K33" s="238"/>
      <c r="L33" s="238"/>
      <c r="M33" s="101"/>
      <c r="V33" s="22"/>
    </row>
    <row r="34" spans="1:22" ht="28.35" customHeight="1" x14ac:dyDescent="0.3">
      <c r="A34" s="101"/>
      <c r="B34" s="140" t="s">
        <v>158</v>
      </c>
      <c r="C34" s="181" t="str">
        <f>IF(Kalkulationshilfe!I122&gt;0,"ja","nein")</f>
        <v>nein</v>
      </c>
      <c r="D34" s="154" t="str">
        <f>'Ziel-Indikatoren'!D31</f>
        <v xml:space="preserve"> ---</v>
      </c>
      <c r="E34" s="155" t="s">
        <v>118</v>
      </c>
      <c r="F34" s="101"/>
      <c r="G34" s="208"/>
      <c r="H34" s="186"/>
      <c r="I34" s="1"/>
      <c r="J34" s="238"/>
      <c r="K34" s="238"/>
      <c r="L34" s="238"/>
      <c r="M34" s="101"/>
      <c r="V34" s="22"/>
    </row>
    <row r="35" spans="1:22" ht="28.35" customHeight="1" x14ac:dyDescent="0.3">
      <c r="A35" s="101"/>
      <c r="B35" s="140" t="s">
        <v>157</v>
      </c>
      <c r="C35" s="181" t="str">
        <f>IF(Kalkulationshilfe!I124&gt;0,"ja","nein")</f>
        <v>nein</v>
      </c>
      <c r="D35" s="154" t="str">
        <f>'Ziel-Indikatoren'!D32</f>
        <v xml:space="preserve"> ---</v>
      </c>
      <c r="E35" s="155" t="s">
        <v>118</v>
      </c>
      <c r="F35" s="101"/>
      <c r="G35" s="208"/>
      <c r="H35" s="186"/>
      <c r="I35" s="1"/>
      <c r="J35" s="193"/>
      <c r="K35" s="193"/>
      <c r="L35" s="193"/>
      <c r="M35" s="101"/>
      <c r="V35" s="22"/>
    </row>
    <row r="36" spans="1:22" ht="28.35" customHeight="1" x14ac:dyDescent="0.3">
      <c r="A36" s="101"/>
      <c r="B36" s="140" t="s">
        <v>159</v>
      </c>
      <c r="C36" s="181" t="str">
        <f>IF(Kalkulationshilfe!I126&gt;0,"ja","nein")</f>
        <v>nein</v>
      </c>
      <c r="D36" s="154" t="str">
        <f>'Ziel-Indikatoren'!D33</f>
        <v xml:space="preserve"> ---</v>
      </c>
      <c r="E36" s="155" t="s">
        <v>118</v>
      </c>
      <c r="F36" s="101"/>
      <c r="G36" s="214"/>
      <c r="H36" s="186"/>
      <c r="I36" s="1"/>
      <c r="J36" s="193"/>
      <c r="K36" s="193"/>
      <c r="L36" s="193"/>
      <c r="M36" s="101"/>
      <c r="V36" s="22"/>
    </row>
    <row r="37" spans="1:22" ht="28.35" customHeight="1" x14ac:dyDescent="0.3">
      <c r="A37" s="101"/>
      <c r="B37" s="144"/>
      <c r="C37" s="159"/>
      <c r="D37" s="159"/>
      <c r="E37" s="146"/>
      <c r="F37" s="101"/>
      <c r="G37" s="186"/>
      <c r="H37" s="187"/>
      <c r="I37" s="1"/>
      <c r="J37" s="1"/>
      <c r="K37" s="1"/>
      <c r="L37" s="1"/>
      <c r="M37" s="101"/>
      <c r="V37" s="22"/>
    </row>
    <row r="38" spans="1:22" ht="28.35" customHeight="1" x14ac:dyDescent="0.3">
      <c r="A38" s="1"/>
      <c r="B38" s="233" t="s">
        <v>130</v>
      </c>
      <c r="C38" s="233"/>
      <c r="D38" s="233"/>
      <c r="E38" s="233"/>
      <c r="F38" s="101"/>
      <c r="G38" s="186"/>
      <c r="H38" s="187"/>
      <c r="I38" s="1"/>
      <c r="J38" s="1"/>
      <c r="K38" s="1"/>
      <c r="L38" s="1"/>
      <c r="M38" s="101"/>
      <c r="V38" s="22"/>
    </row>
    <row r="39" spans="1:22" s="163" customFormat="1" ht="28.35" customHeight="1" x14ac:dyDescent="0.3">
      <c r="A39" s="1"/>
      <c r="B39" s="136" t="s">
        <v>114</v>
      </c>
      <c r="C39" s="194" t="str">
        <f>IF(Kalkulationshilfe!I135 &gt;0, "ja", "nein")</f>
        <v>nein</v>
      </c>
      <c r="D39" s="161" t="s">
        <v>118</v>
      </c>
      <c r="E39" s="162" t="s">
        <v>118</v>
      </c>
      <c r="F39" s="1"/>
      <c r="G39" s="209"/>
      <c r="H39" s="187"/>
      <c r="I39" s="1"/>
      <c r="J39" s="243"/>
      <c r="K39" s="243"/>
      <c r="L39" s="243"/>
      <c r="M39" s="1"/>
      <c r="N39" s="108"/>
      <c r="O39" s="108"/>
      <c r="P39" s="108"/>
      <c r="Q39" s="108"/>
      <c r="R39" s="108"/>
      <c r="S39" s="108"/>
      <c r="T39" s="108"/>
      <c r="U39" s="108"/>
    </row>
    <row r="40" spans="1:22" s="163" customFormat="1" ht="28.35" customHeight="1" x14ac:dyDescent="0.3">
      <c r="A40" s="1"/>
      <c r="B40" s="140" t="s">
        <v>115</v>
      </c>
      <c r="C40" s="181" t="str">
        <f>IF(Kalkulationshilfe!I137 &gt;0, "ja", "nein")</f>
        <v>nein</v>
      </c>
      <c r="D40" s="190">
        <f>'Ziel-Indikatoren'!D37</f>
        <v>0</v>
      </c>
      <c r="E40" s="182" t="s">
        <v>60</v>
      </c>
      <c r="F40" s="1"/>
      <c r="G40" s="208"/>
      <c r="H40" s="209"/>
      <c r="I40" s="1"/>
      <c r="J40" s="243"/>
      <c r="K40" s="243"/>
      <c r="L40" s="243"/>
      <c r="M40" s="1"/>
      <c r="N40" s="108"/>
      <c r="O40" s="108"/>
      <c r="P40" s="108"/>
      <c r="Q40" s="108"/>
      <c r="R40" s="108"/>
      <c r="S40" s="108"/>
      <c r="T40" s="108"/>
      <c r="U40" s="108"/>
    </row>
    <row r="41" spans="1:22" s="163" customFormat="1" ht="28.35" customHeight="1" x14ac:dyDescent="0.3">
      <c r="A41" s="1"/>
      <c r="B41" s="140" t="s">
        <v>126</v>
      </c>
      <c r="C41" s="181" t="str">
        <f>IF(Kalkulationshilfe!I139 &gt;0, "ja", "nein")</f>
        <v>nein</v>
      </c>
      <c r="D41" s="190">
        <f>'Ziel-Indikatoren'!D38</f>
        <v>0</v>
      </c>
      <c r="E41" s="182" t="s">
        <v>60</v>
      </c>
      <c r="F41" s="1"/>
      <c r="G41" s="208"/>
      <c r="H41" s="210"/>
      <c r="I41" s="1"/>
      <c r="J41" s="243"/>
      <c r="K41" s="243"/>
      <c r="L41" s="243"/>
      <c r="M41" s="1"/>
      <c r="N41" s="108"/>
      <c r="O41" s="108"/>
      <c r="P41" s="108"/>
      <c r="Q41" s="108"/>
      <c r="R41" s="108"/>
      <c r="S41" s="108"/>
      <c r="T41" s="108"/>
      <c r="U41" s="108"/>
    </row>
    <row r="42" spans="1:22" s="163" customFormat="1" ht="28.35" customHeight="1" x14ac:dyDescent="0.3">
      <c r="A42" s="1"/>
      <c r="B42" s="140" t="s">
        <v>127</v>
      </c>
      <c r="C42" s="181" t="str">
        <f>IF(Kalkulationshilfe!I141 &gt;0, "ja", "nein")</f>
        <v>nein</v>
      </c>
      <c r="D42" s="190">
        <f>'Ziel-Indikatoren'!D39</f>
        <v>0</v>
      </c>
      <c r="E42" s="182" t="s">
        <v>60</v>
      </c>
      <c r="F42" s="1"/>
      <c r="G42" s="208"/>
      <c r="H42" s="210"/>
      <c r="I42" s="1"/>
      <c r="J42" s="243"/>
      <c r="K42" s="243"/>
      <c r="L42" s="243"/>
      <c r="M42" s="1"/>
      <c r="N42" s="108"/>
      <c r="O42" s="108"/>
      <c r="P42" s="108"/>
      <c r="Q42" s="108"/>
      <c r="R42" s="108"/>
      <c r="S42" s="108"/>
      <c r="T42" s="108"/>
      <c r="U42" s="108"/>
    </row>
    <row r="43" spans="1:22" s="163" customFormat="1" ht="28.35" customHeight="1" x14ac:dyDescent="0.3">
      <c r="A43" s="1"/>
      <c r="B43" s="140" t="s">
        <v>128</v>
      </c>
      <c r="C43" s="181" t="str">
        <f>IF(Kalkulationshilfe!I143 &gt;0, "ja", "nein")</f>
        <v>nein</v>
      </c>
      <c r="D43" s="190">
        <f>'Ziel-Indikatoren'!D40</f>
        <v>0</v>
      </c>
      <c r="E43" s="182" t="s">
        <v>60</v>
      </c>
      <c r="F43" s="1"/>
      <c r="G43" s="208"/>
      <c r="H43" s="210"/>
      <c r="I43" s="1"/>
      <c r="J43" s="193"/>
      <c r="K43" s="193"/>
      <c r="L43" s="193"/>
      <c r="M43" s="1"/>
      <c r="N43" s="108"/>
      <c r="O43" s="108"/>
      <c r="P43" s="108"/>
      <c r="Q43" s="108"/>
      <c r="R43" s="108"/>
      <c r="S43" s="108"/>
      <c r="T43" s="108"/>
      <c r="U43" s="108"/>
    </row>
    <row r="44" spans="1:22" s="163" customFormat="1" ht="28.35" customHeight="1" x14ac:dyDescent="0.3">
      <c r="A44" s="1"/>
      <c r="B44" s="150" t="s">
        <v>100</v>
      </c>
      <c r="C44" s="195" t="str">
        <f>'Ziel-Indikatoren'!C41</f>
        <v>nein</v>
      </c>
      <c r="D44" s="196">
        <f>'Ziel-Indikatoren'!D41</f>
        <v>0</v>
      </c>
      <c r="E44" s="197" t="s">
        <v>123</v>
      </c>
      <c r="F44" s="1"/>
      <c r="G44" s="208"/>
      <c r="H44" s="210"/>
      <c r="I44" s="1"/>
      <c r="J44" s="193"/>
      <c r="K44" s="193"/>
      <c r="L44" s="193"/>
      <c r="M44" s="1"/>
      <c r="N44" s="108"/>
      <c r="O44" s="108"/>
      <c r="P44" s="108"/>
      <c r="Q44" s="108"/>
      <c r="R44" s="108"/>
      <c r="S44" s="108"/>
      <c r="T44" s="108"/>
      <c r="U44" s="108"/>
    </row>
    <row r="45" spans="1:22" ht="28.35" customHeight="1" x14ac:dyDescent="0.3">
      <c r="A45" s="101"/>
      <c r="B45" s="164" t="str">
        <f>'Ziel-Indikatoren'!B42</f>
        <v xml:space="preserve">Sonstige (optional): </v>
      </c>
      <c r="C45" s="184" t="str">
        <f>'Ziel-Indikatoren'!C42</f>
        <v xml:space="preserve"> ---</v>
      </c>
      <c r="D45" s="198">
        <f>'Ziel-Indikatoren'!D42</f>
        <v>0</v>
      </c>
      <c r="E45" s="185">
        <f>'Ziel-Indikatoren'!E42</f>
        <v>0</v>
      </c>
      <c r="F45" s="101"/>
      <c r="G45" s="214"/>
      <c r="H45" s="213"/>
      <c r="I45" s="1"/>
      <c r="J45" s="193"/>
      <c r="K45" s="193"/>
      <c r="L45" s="193"/>
      <c r="M45" s="101"/>
      <c r="V45" s="22"/>
    </row>
    <row r="46" spans="1:22" ht="28.35" customHeight="1" x14ac:dyDescent="0.3">
      <c r="A46" s="1"/>
      <c r="B46" s="69"/>
      <c r="C46" s="69"/>
      <c r="D46" s="69"/>
      <c r="E46" s="69"/>
      <c r="F46" s="101"/>
      <c r="G46" s="116"/>
      <c r="H46" s="1"/>
      <c r="I46" s="1"/>
      <c r="J46" s="1"/>
      <c r="K46" s="1"/>
      <c r="L46" s="1"/>
      <c r="M46" s="101"/>
      <c r="V46" s="22"/>
    </row>
    <row r="47" spans="1:22" s="202" customFormat="1" ht="25.5" customHeight="1" x14ac:dyDescent="0.3">
      <c r="A47" s="199"/>
      <c r="B47" s="199"/>
      <c r="C47" s="199"/>
      <c r="D47" s="199"/>
      <c r="E47" s="199"/>
      <c r="F47" s="199"/>
      <c r="G47" s="247" t="s">
        <v>170</v>
      </c>
      <c r="H47" s="248"/>
      <c r="I47" s="248"/>
      <c r="J47" s="248"/>
      <c r="K47" s="248"/>
      <c r="L47" s="200"/>
      <c r="M47" s="199"/>
      <c r="N47" s="201"/>
      <c r="O47" s="201"/>
      <c r="P47" s="201"/>
      <c r="Q47" s="201"/>
      <c r="R47" s="201"/>
      <c r="S47" s="201"/>
      <c r="T47" s="201"/>
      <c r="U47" s="201"/>
      <c r="V47" s="201"/>
    </row>
    <row r="48" spans="1:22" s="202" customFormat="1" ht="16.5" customHeight="1" x14ac:dyDescent="0.3">
      <c r="A48" s="199"/>
      <c r="B48" s="199"/>
      <c r="C48" s="199"/>
      <c r="D48" s="199"/>
      <c r="E48" s="199"/>
      <c r="F48" s="199"/>
      <c r="G48" s="244" t="s">
        <v>169</v>
      </c>
      <c r="H48" s="245"/>
      <c r="I48" s="245"/>
      <c r="J48" s="245"/>
      <c r="K48" s="203"/>
      <c r="L48" s="200"/>
      <c r="M48" s="199"/>
      <c r="N48" s="201"/>
      <c r="O48" s="201"/>
      <c r="P48" s="201"/>
      <c r="Q48" s="201"/>
      <c r="R48" s="201"/>
      <c r="S48" s="201"/>
      <c r="T48" s="201"/>
      <c r="U48" s="201"/>
      <c r="V48" s="201"/>
    </row>
    <row r="49" spans="1:22" s="202" customFormat="1" ht="16.5" customHeight="1" x14ac:dyDescent="0.3">
      <c r="A49" s="199"/>
      <c r="B49" s="199"/>
      <c r="C49" s="199"/>
      <c r="D49" s="199"/>
      <c r="E49" s="199"/>
      <c r="F49" s="199"/>
      <c r="G49" s="204"/>
      <c r="H49" s="205"/>
      <c r="I49" s="205"/>
      <c r="J49" s="205"/>
      <c r="K49" s="203"/>
      <c r="L49" s="200"/>
      <c r="M49" s="199"/>
      <c r="N49" s="201"/>
      <c r="O49" s="201"/>
      <c r="P49" s="201"/>
      <c r="Q49" s="201"/>
      <c r="R49" s="201"/>
      <c r="S49" s="201"/>
      <c r="T49" s="201"/>
      <c r="U49" s="201"/>
      <c r="V49" s="201"/>
    </row>
    <row r="50" spans="1:22" ht="28.35" customHeight="1" x14ac:dyDescent="0.3">
      <c r="A50" s="101"/>
      <c r="B50" s="101"/>
      <c r="C50" s="101"/>
      <c r="D50" s="101"/>
      <c r="E50" s="101"/>
      <c r="F50" s="101"/>
      <c r="G50" s="237"/>
      <c r="H50" s="238"/>
      <c r="I50" s="238"/>
      <c r="J50" s="238"/>
      <c r="K50" s="238"/>
      <c r="L50" s="238"/>
      <c r="M50" s="101"/>
    </row>
    <row r="51" spans="1:22" x14ac:dyDescent="0.3">
      <c r="A51" s="101"/>
      <c r="B51" s="206"/>
      <c r="C51" s="206"/>
      <c r="D51" s="206"/>
      <c r="E51" s="206"/>
      <c r="F51" s="206"/>
      <c r="G51" s="239"/>
      <c r="H51" s="238"/>
      <c r="I51" s="238"/>
      <c r="J51" s="238"/>
      <c r="K51" s="238"/>
      <c r="L51" s="238"/>
      <c r="M51" s="101"/>
    </row>
    <row r="52" spans="1:22" x14ac:dyDescent="0.3">
      <c r="A52" s="101"/>
      <c r="B52" s="206"/>
      <c r="C52" s="206"/>
      <c r="D52" s="206"/>
      <c r="E52" s="206"/>
      <c r="F52" s="206"/>
      <c r="G52" s="239"/>
      <c r="H52" s="238"/>
      <c r="I52" s="238"/>
      <c r="J52" s="238"/>
      <c r="K52" s="238"/>
      <c r="L52" s="238"/>
      <c r="M52" s="101"/>
    </row>
    <row r="53" spans="1:22" x14ac:dyDescent="0.3">
      <c r="A53" s="101"/>
      <c r="B53" s="206"/>
      <c r="C53" s="206"/>
      <c r="D53" s="206"/>
      <c r="E53" s="206"/>
      <c r="F53" s="206"/>
      <c r="G53" s="239"/>
      <c r="H53" s="238"/>
      <c r="I53" s="238"/>
      <c r="J53" s="238"/>
      <c r="K53" s="238"/>
      <c r="L53" s="238"/>
      <c r="M53" s="101"/>
    </row>
    <row r="54" spans="1:22" x14ac:dyDescent="0.3">
      <c r="A54" s="101"/>
      <c r="B54" s="206"/>
      <c r="C54" s="206"/>
      <c r="D54" s="206"/>
      <c r="E54" s="206"/>
      <c r="F54" s="206"/>
      <c r="G54" s="239"/>
      <c r="H54" s="238"/>
      <c r="I54" s="238"/>
      <c r="J54" s="238"/>
      <c r="K54" s="238"/>
      <c r="L54" s="238"/>
      <c r="M54" s="101"/>
    </row>
    <row r="55" spans="1:22" x14ac:dyDescent="0.3">
      <c r="A55" s="101"/>
      <c r="B55" s="206"/>
      <c r="C55" s="206"/>
      <c r="D55" s="206"/>
      <c r="E55" s="206"/>
      <c r="F55" s="206"/>
      <c r="G55" s="239"/>
      <c r="H55" s="238"/>
      <c r="I55" s="238"/>
      <c r="J55" s="238"/>
      <c r="K55" s="238"/>
      <c r="L55" s="238"/>
      <c r="M55" s="101"/>
    </row>
    <row r="56" spans="1:22" x14ac:dyDescent="0.3">
      <c r="A56" s="101"/>
      <c r="B56" s="206"/>
      <c r="C56" s="206"/>
      <c r="D56" s="206"/>
      <c r="E56" s="206"/>
      <c r="F56" s="206"/>
      <c r="G56" s="239"/>
      <c r="H56" s="238"/>
      <c r="I56" s="238"/>
      <c r="J56" s="238"/>
      <c r="K56" s="238"/>
      <c r="L56" s="238"/>
      <c r="M56" s="101"/>
    </row>
    <row r="57" spans="1:22" x14ac:dyDescent="0.3">
      <c r="A57" s="101"/>
      <c r="B57" s="206"/>
      <c r="C57" s="206"/>
      <c r="D57" s="206"/>
      <c r="E57" s="206"/>
      <c r="F57" s="206"/>
      <c r="G57" s="239"/>
      <c r="H57" s="238"/>
      <c r="I57" s="238"/>
      <c r="J57" s="238"/>
      <c r="K57" s="238"/>
      <c r="L57" s="238"/>
      <c r="M57" s="101"/>
    </row>
    <row r="58" spans="1:22" x14ac:dyDescent="0.3">
      <c r="A58" s="101"/>
      <c r="B58" s="206"/>
      <c r="C58" s="206"/>
      <c r="D58" s="206"/>
      <c r="E58" s="206"/>
      <c r="F58" s="206"/>
      <c r="G58" s="239"/>
      <c r="H58" s="238"/>
      <c r="I58" s="238"/>
      <c r="J58" s="238"/>
      <c r="K58" s="238"/>
      <c r="L58" s="238"/>
      <c r="M58" s="101"/>
    </row>
    <row r="59" spans="1:22" x14ac:dyDescent="0.3">
      <c r="A59" s="101"/>
      <c r="B59" s="206"/>
      <c r="C59" s="206"/>
      <c r="D59" s="206"/>
      <c r="E59" s="206"/>
      <c r="F59" s="206"/>
      <c r="G59" s="239"/>
      <c r="H59" s="238"/>
      <c r="I59" s="238"/>
      <c r="J59" s="238"/>
      <c r="K59" s="238"/>
      <c r="L59" s="238"/>
      <c r="M59" s="101"/>
    </row>
    <row r="60" spans="1:22" x14ac:dyDescent="0.3">
      <c r="A60" s="101"/>
      <c r="B60" s="206"/>
      <c r="C60" s="206"/>
      <c r="D60" s="206"/>
      <c r="E60" s="206"/>
      <c r="F60" s="206"/>
      <c r="G60" s="239"/>
      <c r="H60" s="238"/>
      <c r="I60" s="238"/>
      <c r="J60" s="238"/>
      <c r="K60" s="238"/>
      <c r="L60" s="238"/>
      <c r="M60" s="101"/>
    </row>
    <row r="61" spans="1:22" ht="25.5" customHeight="1" x14ac:dyDescent="0.3">
      <c r="A61" s="101"/>
      <c r="B61" s="101"/>
      <c r="C61" s="101"/>
      <c r="D61" s="101"/>
      <c r="E61" s="101"/>
      <c r="F61" s="101"/>
      <c r="G61" s="116"/>
      <c r="H61" s="1"/>
      <c r="I61" s="1"/>
      <c r="J61" s="1"/>
      <c r="K61" s="1"/>
      <c r="L61" s="1"/>
      <c r="M61" s="101"/>
    </row>
  </sheetData>
  <sheetProtection algorithmName="SHA-512" hashValue="9cGEhftBIg7tUCNoW4FabwcfzHsL3Vp5vGSTMUVjc+EwdFw1CH1VGkqtLEgpZY68AMAi2ijksgRjCC4PgVUyoQ==" saltValue="dY9vlIvN0B4b4SL1OZLOyA==" spinCount="100000" sheet="1" objects="1" scenarios="1" selectLockedCells="1"/>
  <mergeCells count="16">
    <mergeCell ref="B38:E38"/>
    <mergeCell ref="G48:J48"/>
    <mergeCell ref="B2:F2"/>
    <mergeCell ref="B3:F3"/>
    <mergeCell ref="B24:E24"/>
    <mergeCell ref="B30:E30"/>
    <mergeCell ref="C7:E7"/>
    <mergeCell ref="C9:E9"/>
    <mergeCell ref="C11:E11"/>
    <mergeCell ref="G47:K47"/>
    <mergeCell ref="G50:L60"/>
    <mergeCell ref="G15:L15"/>
    <mergeCell ref="J25:L28"/>
    <mergeCell ref="J19:L22"/>
    <mergeCell ref="J31:L34"/>
    <mergeCell ref="J39:L42"/>
  </mergeCells>
  <dataValidations count="5">
    <dataValidation type="list" allowBlank="1" showInputMessage="1" showErrorMessage="1" sqref="C13">
      <formula1>"1, 2, 3, 4"</formula1>
    </dataValidation>
    <dataValidation type="list" allowBlank="1" showInputMessage="1" showErrorMessage="1" sqref="E13">
      <formula1>"6/2024, 6/2025, 6/2026, 6/2027 (VWN)"</formula1>
    </dataValidation>
    <dataValidation type="textLength" operator="lessThanOrEqual" allowBlank="1" showInputMessage="1" showErrorMessage="1" error="Bitte Zeichenbeschränkung beachten." sqref="J19:L22 J25:L28 J31:L34 J39">
      <formula1>1500</formula1>
    </dataValidation>
    <dataValidation type="list" allowBlank="1" showInputMessage="1" showErrorMessage="1" sqref="G19:G21 G25:G28 G31:G36 G39:G45">
      <formula1>"ruhend, laufend, abgeschlossen"</formula1>
    </dataValidation>
    <dataValidation type="textLength" operator="lessThanOrEqual" allowBlank="1" showInputMessage="1" showErrorMessage="1" sqref="G50:L60">
      <formula1>2000</formula1>
    </dataValidation>
  </dataValidations>
  <pageMargins left="0.7" right="0.7" top="0.78740157499999996" bottom="0.78740157499999996" header="0.3" footer="0.3"/>
  <pageSetup paperSize="9" scale="33" orientation="landscape" r:id="rId1"/>
  <headerFooter>
    <oddHeader>&amp;L&amp;"-,Fett"&amp;14Sachbericht&amp;R&amp;G</oddHeader>
  </headerFooter>
  <legacyDrawingHF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3</vt:i4>
      </vt:variant>
      <vt:variant>
        <vt:lpstr>Benannte Bereiche</vt:lpstr>
      </vt:variant>
      <vt:variant>
        <vt:i4>1</vt:i4>
      </vt:variant>
    </vt:vector>
  </HeadingPairs>
  <TitlesOfParts>
    <vt:vector size="4" baseType="lpstr">
      <vt:lpstr>Kalkulationshilfe</vt:lpstr>
      <vt:lpstr>Ziel-Indikatoren</vt:lpstr>
      <vt:lpstr>Sachbericht</vt:lpstr>
      <vt:lpstr>Kalkulationshilfe!Druckbereich</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2023-05-09T08:28:56Z</dcterms:created>
  <dcterms:modified xsi:type="dcterms:W3CDTF">2023-05-09T08:30:03Z</dcterms:modified>
</cp:coreProperties>
</file>